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U:\TrinaBlankenship\Polaris eComm_Management\Polaris FY23 June2022\eComm product templates\"/>
    </mc:Choice>
  </mc:AlternateContent>
  <xr:revisionPtr revIDLastSave="0" documentId="13_ncr:1_{7BD5BB58-9CC5-4535-B194-8A0655A6EB98}" xr6:coauthVersionLast="47" xr6:coauthVersionMax="47" xr10:uidLastSave="{00000000-0000-0000-0000-000000000000}"/>
  <bookViews>
    <workbookView xWindow="5670" yWindow="1365" windowWidth="18255" windowHeight="13215" xr2:uid="{00000000-000D-0000-FFFF-FFFF00000000}"/>
  </bookViews>
  <sheets>
    <sheet name="Read Me" sheetId="3"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9" i="1"/>
  <c r="A6" i="1"/>
  <c r="A2" i="1"/>
  <c r="A3" i="1"/>
  <c r="A5" i="1"/>
  <c r="A7" i="1"/>
  <c r="A8"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D2" i="1" l="1"/>
  <c r="D3" i="1"/>
  <c r="D4" i="1"/>
  <c r="D5" i="1"/>
  <c r="D6" i="1"/>
  <c r="D7" i="1"/>
  <c r="D8" i="1"/>
  <c r="D9" i="1"/>
  <c r="D10" i="1"/>
  <c r="D11" i="1"/>
  <c r="D12" i="1"/>
  <c r="D13" i="1" l="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6" i="1"/>
  <c r="F7" i="1"/>
  <c r="F8" i="1"/>
  <c r="F9" i="1"/>
  <c r="F3" i="1"/>
  <c r="F4" i="1"/>
  <c r="F5" i="1"/>
  <c r="F2" i="1"/>
</calcChain>
</file>

<file path=xl/sharedStrings.xml><?xml version="1.0" encoding="utf-8"?>
<sst xmlns="http://schemas.openxmlformats.org/spreadsheetml/2006/main" count="27" uniqueCount="26">
  <si>
    <t>Sample Barcode ID</t>
  </si>
  <si>
    <t>Sample Type</t>
  </si>
  <si>
    <t>Bovine Pregnancy</t>
  </si>
  <si>
    <t>Tube #</t>
  </si>
  <si>
    <t>Days Bred</t>
  </si>
  <si>
    <t>Animal ID</t>
  </si>
  <si>
    <t>250-001</t>
  </si>
  <si>
    <t>Animal ID:</t>
  </si>
  <si>
    <t xml:space="preserve">Sample Type: </t>
  </si>
  <si>
    <t xml:space="preserve">Whole blood (purple top tubes) or Serum (red/tiger top tubes). Purple top tubes must be used if genomics testing is also requested. </t>
  </si>
  <si>
    <t>How many days bred is the animal. Please refer to the information below to ensure that samples meet requirements. Ex: 30+, 25, 3mo</t>
  </si>
  <si>
    <t>Heifers: 25 DPB</t>
  </si>
  <si>
    <t xml:space="preserve">These are the minimum days post breeding (DPB) that are required for submitting samples for bovine pregnancy. </t>
  </si>
  <si>
    <t>Cows: 28 DPB &amp; 73 days post-calving</t>
  </si>
  <si>
    <t>Embryo Transfer: 25 days post-implant of a 7 day old embryo, or 32 days post-heat</t>
  </si>
  <si>
    <t xml:space="preserve">This should autofill to be identical to the animal ID. </t>
  </si>
  <si>
    <t xml:space="preserve">Please note that blood tubes and needles are available for purchase.  </t>
  </si>
  <si>
    <r>
      <t xml:space="preserve">Please complete this template to enable sample upload for the selected diagnostic testing service.  Required fields must be completed and are highlighted in RED text.  All other fields are optional.
This template is only for </t>
    </r>
    <r>
      <rPr>
        <b/>
        <u/>
        <sz val="12"/>
        <color theme="1"/>
        <rFont val="Source Sans Pro"/>
      </rPr>
      <t>bovine</t>
    </r>
    <r>
      <rPr>
        <sz val="12"/>
        <color theme="1"/>
        <rFont val="Source Sans Pro"/>
        <family val="2"/>
      </rPr>
      <t xml:space="preserve"> samples. For goat, sheep, and bison samples please use the form "Goat Pregnancy_Template."
If a Failed Upload message displays after template upload, overview all error messages provided and correct information within the diagnostic upload template.  Upload corrected template.  
Once a 'Successful Upload' message appears, you may proceed to add the diagnostic service order to your cart.  
To begin check out, select the Cart icon within the right corner of the product page.</t>
    </r>
  </si>
  <si>
    <r>
      <t xml:space="preserve">Refers to a visual ear tag or animal name that identifies each animal on the operation. Ex: 923, Daisy, 25-1. Please refrain from using special characters, i.e. , / $ % # &amp; *
</t>
    </r>
    <r>
      <rPr>
        <b/>
        <sz val="11"/>
        <rFont val="Source Sans Pro Semibold"/>
      </rPr>
      <t>Animal ID entry into this template automatically selects Bovine Pregnancy.</t>
    </r>
  </si>
  <si>
    <t>How to complete this submission template for uploading sample information for diagnostic testing:</t>
  </si>
  <si>
    <r>
      <t xml:space="preserve"> Please complete the following sample information, </t>
    </r>
    <r>
      <rPr>
        <sz val="14"/>
        <color rgb="FFFF0000"/>
        <rFont val="Source Sans Pro Semibold"/>
      </rPr>
      <t xml:space="preserve">required </t>
    </r>
    <r>
      <rPr>
        <b/>
        <sz val="14"/>
        <color theme="0"/>
        <rFont val="Source Sans Pro Semibold"/>
      </rPr>
      <t xml:space="preserve">fields are marked in </t>
    </r>
    <r>
      <rPr>
        <sz val="14"/>
        <color rgb="FFFF0000"/>
        <rFont val="Source Sans Pro Semibold"/>
      </rPr>
      <t>RED:</t>
    </r>
  </si>
  <si>
    <t>How to label blood tube:</t>
  </si>
  <si>
    <t>Sample Barcode ID:</t>
  </si>
  <si>
    <t>Days Bred Requirements for Submitting:</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</si>
  <si>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</si>
  <si>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https://www.neogen.com/globalassets/pdfs/Terms-and-conditions.pdf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</si>
</sst>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0"/>
      <name val="Source Sans Pro Semibold"/>
    </font>
    <font>
      <sz val="10"/>
      <color rgb="FFFF0000"/>
      <name val="Source Sans Pro Semibold"/>
    </font>
    <font>
      <sz val="12"/>
      <color theme="0"/>
      <name val="Source Sans Pro Semibold"/>
      <family val="2"/>
    </font>
    <font>
      <b/>
      <sz val="12"/>
      <color theme="0"/>
      <name val="Source Sans Pro Semibold"/>
    </font>
    <font>
      <b/>
      <sz val="14"/>
      <color theme="0"/>
      <name val="Source Sans Pro Semibold"/>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ont>
    <font>
      <b/>
      <sz val="12"/>
      <color rgb="FFFF0000"/>
      <name val="Source Sans Pro"/>
      <family val="2"/>
    </font>
    <font>
      <sz val="12"/>
      <name val="Source Sans Pro Semibold"/>
    </font>
    <font>
      <b/>
      <sz val="12"/>
      <color theme="1"/>
      <name val="Source Sans Pro"/>
      <family val="2"/>
    </font>
    <font>
      <b/>
      <u/>
      <sz val="11"/>
      <color theme="1"/>
      <name val="Calibri"/>
      <family val="2"/>
      <scheme val="minor"/>
    </font>
    <font>
      <b/>
      <u/>
      <sz val="12"/>
      <color theme="1"/>
      <name val="Source Sans Pro"/>
    </font>
    <font>
      <b/>
      <sz val="12"/>
      <color theme="1"/>
      <name val="Source Sans Pro"/>
    </font>
    <font>
      <b/>
      <sz val="11"/>
      <name val="Source Sans Pro Semibold"/>
    </font>
    <font>
      <sz val="10"/>
      <color theme="1"/>
      <name val="Calibri"/>
      <family val="2"/>
      <scheme val="minor"/>
    </font>
    <font>
      <sz val="10"/>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theme="0" tint="-0.499984740745262"/>
      </left>
      <right/>
      <top/>
      <bottom/>
      <diagonal/>
    </border>
    <border>
      <left/>
      <right style="thin">
        <color theme="0" tint="-0.499984740745262"/>
      </right>
      <top/>
      <bottom/>
      <diagonal/>
    </border>
    <border>
      <left/>
      <right/>
      <top/>
      <bottom style="thin">
        <color indexed="64"/>
      </bottom>
      <diagonal/>
    </border>
    <border>
      <left style="thin">
        <color rgb="FFD3D3D3"/>
      </left>
      <right style="thin">
        <color rgb="FFD3D3D3"/>
      </right>
      <top style="thin">
        <color rgb="FFD3D3D3"/>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60">
    <xf numFmtId="0" fontId="0" fillId="0" borderId="0" xfId="0"/>
    <xf numFmtId="0" fontId="2" fillId="2"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4" borderId="0" xfId="0" applyFont="1" applyFill="1" applyBorder="1" applyAlignment="1">
      <alignment horizontal="center" vertical="center"/>
    </xf>
    <xf numFmtId="0" fontId="3" fillId="4" borderId="0" xfId="0" applyFont="1" applyFill="1" applyBorder="1" applyAlignment="1">
      <alignment vertical="center" wrapText="1"/>
    </xf>
    <xf numFmtId="0" fontId="0" fillId="4" borderId="0" xfId="0" applyFill="1" applyBorder="1"/>
    <xf numFmtId="0" fontId="0" fillId="4" borderId="0" xfId="0" applyFill="1" applyAlignment="1">
      <alignment horizontal="center" vertical="center"/>
    </xf>
    <xf numFmtId="0" fontId="0" fillId="4" borderId="0" xfId="0" applyFill="1"/>
    <xf numFmtId="0" fontId="0" fillId="4" borderId="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6" fillId="4" borderId="0" xfId="0" applyFont="1" applyFill="1" applyAlignment="1">
      <alignment horizontal="center" vertical="center"/>
    </xf>
    <xf numFmtId="49" fontId="2" fillId="2" borderId="1" xfId="0" applyNumberFormat="1" applyFont="1" applyFill="1" applyBorder="1" applyAlignment="1">
      <alignment horizontal="center" vertical="center" wrapText="1"/>
    </xf>
    <xf numFmtId="0" fontId="11" fillId="3" borderId="18" xfId="0" applyFont="1" applyFill="1" applyBorder="1" applyAlignment="1">
      <alignment wrapText="1"/>
    </xf>
    <xf numFmtId="0" fontId="11" fillId="3" borderId="0" xfId="0" applyFont="1" applyFill="1" applyBorder="1" applyAlignment="1">
      <alignment wrapText="1"/>
    </xf>
    <xf numFmtId="0" fontId="11" fillId="3" borderId="19" xfId="0" applyFont="1" applyFill="1" applyBorder="1" applyAlignment="1">
      <alignment wrapText="1"/>
    </xf>
    <xf numFmtId="0" fontId="1"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0" borderId="0" xfId="0" applyFont="1" applyAlignment="1">
      <alignment horizontal="center" vertical="center" wrapText="1"/>
    </xf>
    <xf numFmtId="0" fontId="20" fillId="0" borderId="0" xfId="0" applyFont="1" applyBorder="1" applyAlignment="1">
      <alignment horizontal="center" vertical="center" wrapText="1"/>
    </xf>
    <xf numFmtId="49" fontId="20" fillId="0" borderId="0" xfId="0" applyNumberFormat="1" applyFont="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24" xfId="0" applyFont="1" applyBorder="1" applyAlignment="1">
      <alignment horizontal="center" vertical="center" wrapText="1"/>
    </xf>
    <xf numFmtId="0" fontId="20" fillId="4" borderId="23" xfId="0" applyFont="1" applyFill="1" applyBorder="1" applyAlignment="1">
      <alignment horizontal="center" vertical="center" wrapText="1"/>
    </xf>
    <xf numFmtId="0" fontId="20" fillId="0" borderId="0" xfId="0" applyFont="1" applyBorder="1" applyAlignment="1" applyProtection="1">
      <alignment horizontal="center" vertical="center" wrapText="1"/>
      <protection locked="0"/>
    </xf>
    <xf numFmtId="0" fontId="20" fillId="0" borderId="20" xfId="0" applyFont="1" applyBorder="1" applyAlignment="1">
      <alignment horizontal="center" vertical="center" wrapText="1"/>
    </xf>
    <xf numFmtId="49" fontId="20" fillId="0" borderId="20" xfId="0" applyNumberFormat="1"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5" xfId="0" applyFont="1" applyBorder="1" applyAlignment="1">
      <alignment horizontal="center" vertical="center" wrapText="1"/>
    </xf>
    <xf numFmtId="49" fontId="20" fillId="4" borderId="0" xfId="0" applyNumberFormat="1" applyFont="1" applyFill="1" applyAlignment="1">
      <alignment horizontal="center" vertical="center" wrapText="1"/>
    </xf>
    <xf numFmtId="49" fontId="20" fillId="0" borderId="0" xfId="0" applyNumberFormat="1" applyFont="1" applyAlignment="1">
      <alignment horizontal="center" vertical="center" wrapText="1"/>
    </xf>
    <xf numFmtId="49" fontId="21" fillId="0" borderId="2" xfId="0" applyNumberFormat="1" applyFont="1" applyFill="1" applyBorder="1" applyAlignment="1">
      <alignment horizontal="center" vertical="center" wrapText="1" readingOrder="1"/>
    </xf>
    <xf numFmtId="49" fontId="21" fillId="0" borderId="21" xfId="0" applyNumberFormat="1" applyFont="1" applyFill="1" applyBorder="1" applyAlignment="1">
      <alignment horizontal="center" vertical="center" wrapText="1" readingOrder="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1" fillId="3" borderId="5" xfId="0" applyFont="1" applyFill="1" applyBorder="1" applyAlignment="1">
      <alignment horizontal="left" vertical="center" wrapText="1" indent="1"/>
    </xf>
    <xf numFmtId="0" fontId="11" fillId="3" borderId="18" xfId="0" applyFont="1" applyFill="1" applyBorder="1" applyAlignment="1">
      <alignment horizontal="left" wrapText="1"/>
    </xf>
    <xf numFmtId="0" fontId="11" fillId="3" borderId="0" xfId="0" applyFont="1" applyFill="1" applyBorder="1" applyAlignment="1">
      <alignment horizontal="left" wrapText="1"/>
    </xf>
    <xf numFmtId="0" fontId="11" fillId="3" borderId="19" xfId="0" applyFont="1" applyFill="1" applyBorder="1" applyAlignment="1">
      <alignment horizontal="left"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8" fillId="3" borderId="4" xfId="0" applyFont="1" applyFill="1" applyBorder="1" applyAlignment="1">
      <alignment horizontal="left" vertical="center" wrapText="1" indent="1"/>
    </xf>
    <xf numFmtId="0" fontId="22" fillId="4" borderId="0" xfId="1" applyFill="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1791</xdr:colOff>
      <xdr:row>3</xdr:row>
      <xdr:rowOff>390137</xdr:rowOff>
    </xdr:to>
    <xdr:pic>
      <xdr:nvPicPr>
        <xdr:cNvPr id="2" name="Picture 1">
          <a:extLst>
            <a:ext uri="{FF2B5EF4-FFF2-40B4-BE49-F238E27FC236}">
              <a16:creationId xmlns:a16="http://schemas.microsoft.com/office/drawing/2014/main" id="{D9DDE67F-9B35-4A91-9F5B-988323E0922B}"/>
            </a:ext>
          </a:extLst>
        </xdr:cNvPr>
        <xdr:cNvPicPr>
          <a:picLocks noChangeAspect="1"/>
        </xdr:cNvPicPr>
      </xdr:nvPicPr>
      <xdr:blipFill>
        <a:blip xmlns:r="http://schemas.openxmlformats.org/officeDocument/2006/relationships" r:embed="rId1"/>
        <a:stretch>
          <a:fillRect/>
        </a:stretch>
      </xdr:blipFill>
      <xdr:spPr>
        <a:xfrm>
          <a:off x="14102643" y="30479"/>
          <a:ext cx="2605997" cy="948303"/>
        </a:xfrm>
        <a:prstGeom prst="rect">
          <a:avLst/>
        </a:prstGeom>
      </xdr:spPr>
    </xdr:pic>
    <xdr:clientData/>
  </xdr:twoCellAnchor>
  <xdr:twoCellAnchor editAs="oneCell">
    <xdr:from>
      <xdr:col>1</xdr:col>
      <xdr:colOff>179615</xdr:colOff>
      <xdr:row>14</xdr:row>
      <xdr:rowOff>161186</xdr:rowOff>
    </xdr:from>
    <xdr:to>
      <xdr:col>2</xdr:col>
      <xdr:colOff>1097552</xdr:colOff>
      <xdr:row>16</xdr:row>
      <xdr:rowOff>402764</xdr:rowOff>
    </xdr:to>
    <xdr:pic>
      <xdr:nvPicPr>
        <xdr:cNvPr id="3" name="Picture 2">
          <a:extLst>
            <a:ext uri="{FF2B5EF4-FFF2-40B4-BE49-F238E27FC236}">
              <a16:creationId xmlns:a16="http://schemas.microsoft.com/office/drawing/2014/main" id="{C01E2CF8-7022-4E97-97D7-6A8C9EB92619}"/>
            </a:ext>
          </a:extLst>
        </xdr:cNvPr>
        <xdr:cNvPicPr>
          <a:picLocks noChangeAspect="1"/>
        </xdr:cNvPicPr>
      </xdr:nvPicPr>
      <xdr:blipFill>
        <a:blip xmlns:r="http://schemas.openxmlformats.org/officeDocument/2006/relationships" r:embed="rId2"/>
        <a:stretch>
          <a:fillRect/>
        </a:stretch>
      </xdr:blipFill>
      <xdr:spPr>
        <a:xfrm>
          <a:off x="310244" y="6616415"/>
          <a:ext cx="4196442" cy="13775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eogen.com/globalassets/pdfs/Terms-and-cond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1"/>
  <sheetViews>
    <sheetView tabSelected="1" zoomScale="70" zoomScaleNormal="70" workbookViewId="0">
      <selection activeCell="B3" sqref="B3"/>
    </sheetView>
  </sheetViews>
  <sheetFormatPr defaultRowHeight="14.4" x14ac:dyDescent="0.3"/>
  <cols>
    <col min="1" max="1" width="1.88671875" style="6" customWidth="1"/>
    <col min="2" max="2" width="47.77734375" customWidth="1"/>
    <col min="3" max="11" width="23" customWidth="1"/>
    <col min="12" max="12" width="1.88671875" customWidth="1"/>
    <col min="13" max="13" width="2.6640625" customWidth="1"/>
    <col min="14" max="14" width="40" customWidth="1"/>
    <col min="26" max="26" width="15" customWidth="1"/>
  </cols>
  <sheetData>
    <row r="1" spans="1:11" s="5" customFormat="1" ht="15.6" x14ac:dyDescent="0.3">
      <c r="A1" s="2"/>
      <c r="B1" s="3" t="s">
        <v>6</v>
      </c>
      <c r="C1" s="4"/>
      <c r="D1" s="4"/>
      <c r="E1" s="4"/>
      <c r="F1" s="4"/>
      <c r="G1" s="4"/>
      <c r="H1" s="4"/>
      <c r="I1" s="4"/>
      <c r="J1" s="4"/>
      <c r="K1" s="4"/>
    </row>
    <row r="2" spans="1:11" s="5" customFormat="1" ht="16.2" customHeight="1" x14ac:dyDescent="0.3">
      <c r="A2" s="2"/>
      <c r="B2" s="59" t="s">
        <v>25</v>
      </c>
      <c r="C2" s="4"/>
      <c r="D2" s="4"/>
      <c r="E2" s="4"/>
      <c r="F2" s="4"/>
      <c r="G2" s="4"/>
      <c r="H2" s="4"/>
      <c r="I2" s="4"/>
      <c r="J2" s="4"/>
      <c r="K2" s="4"/>
    </row>
    <row r="3" spans="1:11" s="5" customFormat="1" ht="16.2" customHeight="1" x14ac:dyDescent="0.3">
      <c r="A3" s="2"/>
      <c r="B3" s="4"/>
      <c r="C3" s="4"/>
      <c r="D3" s="4"/>
      <c r="E3" s="4"/>
      <c r="F3" s="4"/>
      <c r="G3" s="4"/>
      <c r="H3" s="4"/>
      <c r="I3" s="4"/>
      <c r="J3" s="4"/>
      <c r="K3" s="4"/>
    </row>
    <row r="4" spans="1:11" s="5" customFormat="1" ht="34.950000000000003" customHeight="1" x14ac:dyDescent="0.3">
      <c r="A4" s="2"/>
      <c r="B4" s="4"/>
      <c r="C4" s="4"/>
      <c r="D4" s="4"/>
      <c r="E4" s="4"/>
      <c r="F4" s="4"/>
      <c r="G4" s="4"/>
      <c r="H4" s="4"/>
      <c r="I4" s="4"/>
      <c r="J4" s="4"/>
      <c r="K4" s="4"/>
    </row>
    <row r="5" spans="1:11" s="7" customFormat="1" ht="23.4" customHeight="1" thickBot="1" x14ac:dyDescent="0.35">
      <c r="A5" s="6"/>
      <c r="B5" s="42" t="s">
        <v>19</v>
      </c>
      <c r="C5" s="42"/>
      <c r="D5" s="42"/>
      <c r="E5" s="42"/>
      <c r="F5" s="42"/>
      <c r="G5" s="42"/>
      <c r="H5" s="42"/>
      <c r="I5" s="42"/>
      <c r="J5" s="42"/>
      <c r="K5" s="42"/>
    </row>
    <row r="6" spans="1:11" s="7" customFormat="1" ht="66" customHeight="1" thickTop="1" x14ac:dyDescent="0.3">
      <c r="B6" s="43" t="s">
        <v>24</v>
      </c>
      <c r="C6" s="46" t="s">
        <v>17</v>
      </c>
      <c r="D6" s="46"/>
      <c r="E6" s="46"/>
      <c r="F6" s="46"/>
      <c r="G6" s="46"/>
      <c r="H6" s="46"/>
      <c r="I6" s="46"/>
      <c r="J6" s="46"/>
      <c r="K6" s="46"/>
    </row>
    <row r="7" spans="1:11" s="7" customFormat="1" ht="66" customHeight="1" x14ac:dyDescent="0.3">
      <c r="B7" s="44"/>
      <c r="C7" s="47"/>
      <c r="D7" s="47"/>
      <c r="E7" s="47"/>
      <c r="F7" s="47"/>
      <c r="G7" s="47"/>
      <c r="H7" s="47"/>
      <c r="I7" s="47"/>
      <c r="J7" s="47"/>
      <c r="K7" s="47"/>
    </row>
    <row r="8" spans="1:11" s="7" customFormat="1" ht="66" customHeight="1" x14ac:dyDescent="0.3">
      <c r="B8" s="45"/>
      <c r="C8" s="48"/>
      <c r="D8" s="48"/>
      <c r="E8" s="48"/>
      <c r="F8" s="48"/>
      <c r="G8" s="48"/>
      <c r="H8" s="48"/>
      <c r="I8" s="48"/>
      <c r="J8" s="48"/>
      <c r="K8" s="48"/>
    </row>
    <row r="9" spans="1:11" s="7" customFormat="1" ht="23.4" customHeight="1" thickBot="1" x14ac:dyDescent="0.35">
      <c r="A9" s="8"/>
      <c r="B9" s="42" t="s">
        <v>20</v>
      </c>
      <c r="C9" s="42"/>
      <c r="D9" s="42"/>
      <c r="E9" s="42"/>
      <c r="F9" s="42"/>
      <c r="G9" s="42"/>
      <c r="H9" s="42"/>
      <c r="I9" s="42"/>
      <c r="J9" s="42"/>
      <c r="K9" s="42"/>
    </row>
    <row r="10" spans="1:11" s="7" customFormat="1" ht="39" customHeight="1" thickTop="1" x14ac:dyDescent="0.3">
      <c r="A10" s="8"/>
      <c r="B10" s="9" t="s">
        <v>7</v>
      </c>
      <c r="C10" s="49" t="s">
        <v>18</v>
      </c>
      <c r="D10" s="50"/>
      <c r="E10" s="50"/>
      <c r="F10" s="50"/>
      <c r="G10" s="50"/>
      <c r="H10" s="50"/>
      <c r="I10" s="50"/>
      <c r="J10" s="50"/>
      <c r="K10" s="51"/>
    </row>
    <row r="11" spans="1:11" s="7" customFormat="1" ht="39" customHeight="1" x14ac:dyDescent="0.3">
      <c r="A11" s="8"/>
      <c r="B11" s="10" t="s">
        <v>22</v>
      </c>
      <c r="C11" s="36" t="s">
        <v>15</v>
      </c>
      <c r="D11" s="37"/>
      <c r="E11" s="37"/>
      <c r="F11" s="37"/>
      <c r="G11" s="37"/>
      <c r="H11" s="37"/>
      <c r="I11" s="37"/>
      <c r="J11" s="37"/>
      <c r="K11" s="38"/>
    </row>
    <row r="12" spans="1:11" s="7" customFormat="1" ht="39" customHeight="1" x14ac:dyDescent="0.3">
      <c r="A12" s="8"/>
      <c r="B12" s="10" t="s">
        <v>4</v>
      </c>
      <c r="C12" s="36" t="s">
        <v>10</v>
      </c>
      <c r="D12" s="37"/>
      <c r="E12" s="37"/>
      <c r="F12" s="37"/>
      <c r="G12" s="37"/>
      <c r="H12" s="37"/>
      <c r="I12" s="37"/>
      <c r="J12" s="37"/>
      <c r="K12" s="38"/>
    </row>
    <row r="13" spans="1:11" s="7" customFormat="1" ht="39" customHeight="1" x14ac:dyDescent="0.3">
      <c r="A13" s="8"/>
      <c r="B13" s="11" t="s">
        <v>8</v>
      </c>
      <c r="C13" s="39" t="s">
        <v>9</v>
      </c>
      <c r="D13" s="40"/>
      <c r="E13" s="40"/>
      <c r="F13" s="40"/>
      <c r="G13" s="40"/>
      <c r="H13" s="40"/>
      <c r="I13" s="40"/>
      <c r="J13" s="40"/>
      <c r="K13" s="41"/>
    </row>
    <row r="14" spans="1:11" s="7" customFormat="1" ht="23.4" customHeight="1" thickBot="1" x14ac:dyDescent="0.35">
      <c r="A14" s="8"/>
      <c r="B14" s="56" t="s">
        <v>21</v>
      </c>
      <c r="C14" s="42"/>
      <c r="D14" s="42"/>
      <c r="E14" s="42"/>
      <c r="F14" s="42"/>
      <c r="G14" s="42"/>
      <c r="H14" s="42"/>
      <c r="I14" s="42"/>
      <c r="J14" s="42"/>
      <c r="K14" s="57"/>
    </row>
    <row r="15" spans="1:11" s="7" customFormat="1" ht="44.4" customHeight="1" thickTop="1" x14ac:dyDescent="0.3">
      <c r="A15" s="8"/>
      <c r="B15" s="14"/>
      <c r="C15" s="15"/>
      <c r="D15" s="15"/>
      <c r="E15" s="15"/>
      <c r="F15" s="15"/>
      <c r="G15" s="15"/>
      <c r="H15" s="15"/>
      <c r="I15" s="15"/>
      <c r="J15" s="15"/>
      <c r="K15" s="16"/>
    </row>
    <row r="16" spans="1:11" s="7" customFormat="1" ht="44.4" customHeight="1" x14ac:dyDescent="0.3">
      <c r="A16" s="8"/>
      <c r="B16" s="14"/>
      <c r="C16" s="15"/>
      <c r="D16" s="15"/>
      <c r="E16" s="15"/>
      <c r="F16" s="15"/>
      <c r="G16" s="15"/>
      <c r="H16" s="15"/>
      <c r="I16" s="15"/>
      <c r="J16" s="15"/>
      <c r="K16" s="16"/>
    </row>
    <row r="17" spans="1:11" s="7" customFormat="1" ht="44.4" customHeight="1" x14ac:dyDescent="0.3">
      <c r="A17" s="8"/>
      <c r="B17" s="14"/>
      <c r="C17" s="15"/>
      <c r="D17" s="15"/>
      <c r="E17" s="15"/>
      <c r="F17" s="15"/>
      <c r="G17" s="15"/>
      <c r="H17" s="15"/>
      <c r="I17" s="15"/>
      <c r="J17" s="15"/>
      <c r="K17" s="16"/>
    </row>
    <row r="18" spans="1:11" s="7" customFormat="1" ht="15" customHeight="1" x14ac:dyDescent="0.3">
      <c r="A18" s="8"/>
      <c r="B18" s="53" t="s">
        <v>16</v>
      </c>
      <c r="C18" s="54"/>
      <c r="D18" s="54"/>
      <c r="E18" s="54"/>
      <c r="F18" s="54"/>
      <c r="G18" s="54"/>
      <c r="H18" s="54"/>
      <c r="I18" s="54"/>
      <c r="J18" s="54"/>
      <c r="K18" s="55"/>
    </row>
    <row r="19" spans="1:11" s="7" customFormat="1" ht="15" customHeight="1" x14ac:dyDescent="0.3">
      <c r="A19" s="6"/>
      <c r="B19" s="14"/>
      <c r="C19" s="15"/>
      <c r="D19" s="15"/>
      <c r="E19" s="15"/>
      <c r="F19" s="15"/>
      <c r="G19" s="15"/>
      <c r="H19" s="15"/>
      <c r="I19" s="15"/>
      <c r="J19" s="15"/>
      <c r="K19" s="16"/>
    </row>
    <row r="20" spans="1:11" s="7" customFormat="1" ht="23.4" customHeight="1" thickBot="1" x14ac:dyDescent="0.35">
      <c r="A20" s="12"/>
      <c r="B20" s="56" t="s">
        <v>23</v>
      </c>
      <c r="C20" s="42"/>
      <c r="D20" s="42"/>
      <c r="E20" s="42"/>
      <c r="F20" s="42"/>
      <c r="G20" s="42"/>
      <c r="H20" s="42"/>
      <c r="I20" s="42"/>
      <c r="J20" s="42"/>
      <c r="K20" s="57"/>
    </row>
    <row r="21" spans="1:11" s="7" customFormat="1" ht="29.4" customHeight="1" thickTop="1" x14ac:dyDescent="0.3">
      <c r="A21" s="6"/>
      <c r="B21" s="58" t="s">
        <v>12</v>
      </c>
      <c r="C21" s="58"/>
      <c r="D21" s="58"/>
      <c r="E21" s="58"/>
      <c r="F21" s="58"/>
      <c r="G21" s="58"/>
      <c r="H21" s="58"/>
      <c r="I21" s="58"/>
      <c r="J21" s="58"/>
      <c r="K21" s="58"/>
    </row>
    <row r="22" spans="1:11" s="7" customFormat="1" ht="29.4" customHeight="1" x14ac:dyDescent="0.3">
      <c r="A22" s="6"/>
      <c r="B22" s="52" t="s">
        <v>11</v>
      </c>
      <c r="C22" s="52"/>
      <c r="D22" s="52"/>
      <c r="E22" s="52"/>
      <c r="F22" s="52"/>
      <c r="G22" s="52"/>
      <c r="H22" s="52"/>
      <c r="I22" s="52"/>
      <c r="J22" s="52"/>
      <c r="K22" s="52"/>
    </row>
    <row r="23" spans="1:11" s="7" customFormat="1" ht="29.4" customHeight="1" x14ac:dyDescent="0.3">
      <c r="A23" s="6"/>
      <c r="B23" s="52" t="s">
        <v>13</v>
      </c>
      <c r="C23" s="52"/>
      <c r="D23" s="52"/>
      <c r="E23" s="52"/>
      <c r="F23" s="52"/>
      <c r="G23" s="52"/>
      <c r="H23" s="52"/>
      <c r="I23" s="52"/>
      <c r="J23" s="52"/>
      <c r="K23" s="52"/>
    </row>
    <row r="24" spans="1:11" s="7" customFormat="1" ht="29.4" customHeight="1" x14ac:dyDescent="0.3">
      <c r="A24" s="6"/>
      <c r="B24" s="52" t="s">
        <v>14</v>
      </c>
      <c r="C24" s="52"/>
      <c r="D24" s="52"/>
      <c r="E24" s="52"/>
      <c r="F24" s="52"/>
      <c r="G24" s="52"/>
      <c r="H24" s="52"/>
      <c r="I24" s="52"/>
      <c r="J24" s="52"/>
      <c r="K24" s="52"/>
    </row>
    <row r="25" spans="1:11" s="7" customFormat="1" x14ac:dyDescent="0.3">
      <c r="A25" s="6"/>
    </row>
    <row r="26" spans="1:11" s="7" customFormat="1" x14ac:dyDescent="0.3">
      <c r="A26" s="6"/>
    </row>
    <row r="27" spans="1:11" s="7" customFormat="1" x14ac:dyDescent="0.3">
      <c r="A27" s="6"/>
    </row>
    <row r="28" spans="1:11" s="7" customFormat="1" x14ac:dyDescent="0.3">
      <c r="A28" s="6"/>
    </row>
    <row r="29" spans="1:11" s="7" customFormat="1" x14ac:dyDescent="0.3">
      <c r="A29" s="6"/>
    </row>
    <row r="30" spans="1:11" s="7" customFormat="1" x14ac:dyDescent="0.3">
      <c r="A30" s="6"/>
    </row>
    <row r="31" spans="1:11" s="7" customFormat="1" x14ac:dyDescent="0.3">
      <c r="A31" s="6"/>
    </row>
    <row r="32" spans="1:11" s="7" customFormat="1" x14ac:dyDescent="0.3">
      <c r="A32" s="6"/>
    </row>
    <row r="33" spans="1:1" s="7" customFormat="1" x14ac:dyDescent="0.3">
      <c r="A33" s="6"/>
    </row>
    <row r="34" spans="1:1" s="7" customFormat="1" x14ac:dyDescent="0.3">
      <c r="A34" s="6"/>
    </row>
    <row r="35" spans="1:1" s="7" customFormat="1" x14ac:dyDescent="0.3">
      <c r="A35" s="6"/>
    </row>
    <row r="36" spans="1:1" s="7" customFormat="1" x14ac:dyDescent="0.3">
      <c r="A36" s="6"/>
    </row>
    <row r="37" spans="1:1" s="7" customFormat="1" x14ac:dyDescent="0.3">
      <c r="A37" s="6"/>
    </row>
    <row r="38" spans="1:1" s="7" customFormat="1" x14ac:dyDescent="0.3">
      <c r="A38" s="6"/>
    </row>
    <row r="39" spans="1:1" s="7" customFormat="1" x14ac:dyDescent="0.3">
      <c r="A39" s="6"/>
    </row>
    <row r="40" spans="1:1" s="7" customFormat="1" x14ac:dyDescent="0.3">
      <c r="A40" s="6"/>
    </row>
    <row r="41" spans="1:1" s="7" customFormat="1" x14ac:dyDescent="0.3">
      <c r="A41" s="6"/>
    </row>
    <row r="42" spans="1:1" s="7" customFormat="1" x14ac:dyDescent="0.3">
      <c r="A42" s="6"/>
    </row>
    <row r="43" spans="1:1" s="7" customFormat="1" x14ac:dyDescent="0.3">
      <c r="A43" s="6"/>
    </row>
    <row r="44" spans="1:1" s="7" customFormat="1" x14ac:dyDescent="0.3">
      <c r="A44" s="6"/>
    </row>
    <row r="45" spans="1:1" s="7" customFormat="1" x14ac:dyDescent="0.3">
      <c r="A45" s="6"/>
    </row>
    <row r="46" spans="1:1" s="7" customFormat="1" x14ac:dyDescent="0.3">
      <c r="A46" s="6"/>
    </row>
    <row r="47" spans="1:1" s="7" customFormat="1" x14ac:dyDescent="0.3">
      <c r="A47" s="6"/>
    </row>
    <row r="48" spans="1:1" s="7" customFormat="1" x14ac:dyDescent="0.3">
      <c r="A48" s="6"/>
    </row>
    <row r="49" spans="1:1" s="7" customFormat="1" x14ac:dyDescent="0.3">
      <c r="A49" s="6"/>
    </row>
    <row r="50" spans="1:1" s="7" customFormat="1" x14ac:dyDescent="0.3">
      <c r="A50" s="6"/>
    </row>
    <row r="51" spans="1:1" s="7" customFormat="1" x14ac:dyDescent="0.3">
      <c r="A51" s="6"/>
    </row>
    <row r="52" spans="1:1" s="7" customFormat="1" x14ac:dyDescent="0.3">
      <c r="A52" s="6"/>
    </row>
    <row r="53" spans="1:1" s="7" customFormat="1" x14ac:dyDescent="0.3">
      <c r="A53" s="6"/>
    </row>
    <row r="54" spans="1:1" s="7" customFormat="1" x14ac:dyDescent="0.3">
      <c r="A54" s="6"/>
    </row>
    <row r="55" spans="1:1" s="7" customFormat="1" x14ac:dyDescent="0.3">
      <c r="A55" s="6"/>
    </row>
    <row r="56" spans="1:1" s="7" customFormat="1" x14ac:dyDescent="0.3">
      <c r="A56" s="6"/>
    </row>
    <row r="57" spans="1:1" s="7" customFormat="1" x14ac:dyDescent="0.3">
      <c r="A57" s="6"/>
    </row>
    <row r="58" spans="1:1" s="7" customFormat="1" x14ac:dyDescent="0.3">
      <c r="A58" s="6"/>
    </row>
    <row r="59" spans="1:1" s="7" customFormat="1" x14ac:dyDescent="0.3">
      <c r="A59" s="6"/>
    </row>
    <row r="60" spans="1:1" s="7" customFormat="1" x14ac:dyDescent="0.3">
      <c r="A60" s="6"/>
    </row>
    <row r="61" spans="1:1" s="7" customFormat="1" x14ac:dyDescent="0.3">
      <c r="A61" s="6"/>
    </row>
    <row r="62" spans="1:1" s="7" customFormat="1" x14ac:dyDescent="0.3">
      <c r="A62" s="6"/>
    </row>
    <row r="63" spans="1:1" s="7" customFormat="1" x14ac:dyDescent="0.3">
      <c r="A63" s="6"/>
    </row>
    <row r="64" spans="1:1" s="7" customFormat="1" x14ac:dyDescent="0.3">
      <c r="A64" s="6"/>
    </row>
    <row r="65" spans="1:1" s="7" customFormat="1" x14ac:dyDescent="0.3">
      <c r="A65" s="6"/>
    </row>
    <row r="66" spans="1:1" s="7" customFormat="1" x14ac:dyDescent="0.3">
      <c r="A66" s="6"/>
    </row>
    <row r="67" spans="1:1" s="7" customFormat="1" x14ac:dyDescent="0.3">
      <c r="A67" s="6"/>
    </row>
    <row r="68" spans="1:1" s="7" customFormat="1" x14ac:dyDescent="0.3">
      <c r="A68" s="6"/>
    </row>
    <row r="69" spans="1:1" s="7" customFormat="1" x14ac:dyDescent="0.3">
      <c r="A69" s="6"/>
    </row>
    <row r="70" spans="1:1" s="7" customFormat="1" x14ac:dyDescent="0.3">
      <c r="A70" s="6"/>
    </row>
    <row r="71" spans="1:1" s="7" customFormat="1" x14ac:dyDescent="0.3">
      <c r="A71" s="6"/>
    </row>
    <row r="72" spans="1:1" s="7" customFormat="1" x14ac:dyDescent="0.3">
      <c r="A72" s="6"/>
    </row>
    <row r="73" spans="1:1" s="7" customFormat="1" x14ac:dyDescent="0.3">
      <c r="A73" s="6"/>
    </row>
    <row r="74" spans="1:1" s="7" customFormat="1" x14ac:dyDescent="0.3">
      <c r="A74" s="6"/>
    </row>
    <row r="75" spans="1:1" s="7" customFormat="1" x14ac:dyDescent="0.3">
      <c r="A75" s="6"/>
    </row>
    <row r="76" spans="1:1" s="7" customFormat="1" x14ac:dyDescent="0.3">
      <c r="A76" s="6"/>
    </row>
    <row r="77" spans="1:1" s="7" customFormat="1" x14ac:dyDescent="0.3">
      <c r="A77" s="6"/>
    </row>
    <row r="78" spans="1:1" s="7" customFormat="1" x14ac:dyDescent="0.3">
      <c r="A78" s="6"/>
    </row>
    <row r="79" spans="1:1" s="7" customFormat="1" x14ac:dyDescent="0.3">
      <c r="A79" s="6"/>
    </row>
    <row r="80" spans="1:1" s="7" customFormat="1" x14ac:dyDescent="0.3">
      <c r="A80" s="6"/>
    </row>
    <row r="81" spans="1:1" s="7" customFormat="1" x14ac:dyDescent="0.3">
      <c r="A81" s="6"/>
    </row>
    <row r="82" spans="1:1" s="7" customFormat="1" x14ac:dyDescent="0.3">
      <c r="A82" s="6"/>
    </row>
    <row r="83" spans="1:1" s="7" customFormat="1" x14ac:dyDescent="0.3">
      <c r="A83" s="6"/>
    </row>
    <row r="84" spans="1:1" s="7" customFormat="1" x14ac:dyDescent="0.3">
      <c r="A84" s="6"/>
    </row>
    <row r="85" spans="1:1" s="7" customFormat="1" x14ac:dyDescent="0.3">
      <c r="A85" s="6"/>
    </row>
    <row r="86" spans="1:1" s="7" customFormat="1" x14ac:dyDescent="0.3">
      <c r="A86" s="6"/>
    </row>
    <row r="87" spans="1:1" s="7" customFormat="1" x14ac:dyDescent="0.3">
      <c r="A87" s="6"/>
    </row>
    <row r="88" spans="1:1" s="7" customFormat="1" x14ac:dyDescent="0.3">
      <c r="A88" s="6"/>
    </row>
    <row r="89" spans="1:1" s="7" customFormat="1" x14ac:dyDescent="0.3">
      <c r="A89" s="6"/>
    </row>
    <row r="90" spans="1:1" s="7" customFormat="1" x14ac:dyDescent="0.3">
      <c r="A90" s="6"/>
    </row>
    <row r="91" spans="1:1" s="7" customFormat="1" x14ac:dyDescent="0.3">
      <c r="A91" s="6"/>
    </row>
    <row r="92" spans="1:1" s="7" customFormat="1" x14ac:dyDescent="0.3">
      <c r="A92" s="6"/>
    </row>
    <row r="93" spans="1:1" s="7" customFormat="1" x14ac:dyDescent="0.3">
      <c r="A93" s="6"/>
    </row>
    <row r="94" spans="1:1" s="7" customFormat="1" x14ac:dyDescent="0.3">
      <c r="A94" s="6"/>
    </row>
    <row r="95" spans="1:1" s="7" customFormat="1" x14ac:dyDescent="0.3">
      <c r="A95" s="6"/>
    </row>
    <row r="96" spans="1:1" s="7" customFormat="1" x14ac:dyDescent="0.3">
      <c r="A96" s="6"/>
    </row>
    <row r="97" spans="1:1" s="7" customFormat="1" x14ac:dyDescent="0.3">
      <c r="A97" s="6"/>
    </row>
    <row r="98" spans="1:1" s="7" customFormat="1" x14ac:dyDescent="0.3">
      <c r="A98" s="6"/>
    </row>
    <row r="99" spans="1:1" s="7" customFormat="1" x14ac:dyDescent="0.3">
      <c r="A99" s="6"/>
    </row>
    <row r="100" spans="1:1" s="7" customFormat="1" x14ac:dyDescent="0.3">
      <c r="A100" s="6"/>
    </row>
    <row r="101" spans="1:1" s="7" customFormat="1" x14ac:dyDescent="0.3">
      <c r="A101" s="6"/>
    </row>
    <row r="102" spans="1:1" s="7" customFormat="1" x14ac:dyDescent="0.3">
      <c r="A102" s="6"/>
    </row>
    <row r="103" spans="1:1" s="7" customFormat="1" x14ac:dyDescent="0.3">
      <c r="A103" s="6"/>
    </row>
    <row r="104" spans="1:1" s="7" customFormat="1" x14ac:dyDescent="0.3">
      <c r="A104" s="6"/>
    </row>
    <row r="105" spans="1:1" s="7" customFormat="1" x14ac:dyDescent="0.3">
      <c r="A105" s="6"/>
    </row>
    <row r="106" spans="1:1" s="7" customFormat="1" x14ac:dyDescent="0.3">
      <c r="A106" s="6"/>
    </row>
    <row r="107" spans="1:1" s="7" customFormat="1" x14ac:dyDescent="0.3">
      <c r="A107" s="6"/>
    </row>
    <row r="108" spans="1:1" s="7" customFormat="1" x14ac:dyDescent="0.3">
      <c r="A108" s="6"/>
    </row>
    <row r="109" spans="1:1" s="7" customFormat="1" x14ac:dyDescent="0.3">
      <c r="A109" s="6"/>
    </row>
    <row r="110" spans="1:1" s="7" customFormat="1" x14ac:dyDescent="0.3">
      <c r="A110" s="6"/>
    </row>
    <row r="111" spans="1:1" s="7" customFormat="1" x14ac:dyDescent="0.3">
      <c r="A111" s="6"/>
    </row>
    <row r="112" spans="1:1" s="7" customFormat="1" x14ac:dyDescent="0.3">
      <c r="A112" s="6"/>
    </row>
    <row r="113" spans="1:1" s="7" customFormat="1" x14ac:dyDescent="0.3">
      <c r="A113" s="6"/>
    </row>
    <row r="114" spans="1:1" s="7" customFormat="1" x14ac:dyDescent="0.3">
      <c r="A114" s="6"/>
    </row>
    <row r="115" spans="1:1" s="7" customFormat="1" x14ac:dyDescent="0.3">
      <c r="A115" s="6"/>
    </row>
    <row r="116" spans="1:1" s="7" customFormat="1" x14ac:dyDescent="0.3">
      <c r="A116" s="6"/>
    </row>
    <row r="117" spans="1:1" s="7" customFormat="1" x14ac:dyDescent="0.3">
      <c r="A117" s="6"/>
    </row>
    <row r="118" spans="1:1" s="7" customFormat="1" x14ac:dyDescent="0.3">
      <c r="A118" s="6"/>
    </row>
    <row r="119" spans="1:1" s="7" customFormat="1" x14ac:dyDescent="0.3">
      <c r="A119" s="6"/>
    </row>
    <row r="120" spans="1:1" s="7" customFormat="1" x14ac:dyDescent="0.3">
      <c r="A120" s="6"/>
    </row>
    <row r="121" spans="1:1" s="7" customFormat="1" x14ac:dyDescent="0.3">
      <c r="A121" s="6"/>
    </row>
    <row r="122" spans="1:1" s="7" customFormat="1" x14ac:dyDescent="0.3">
      <c r="A122" s="6"/>
    </row>
    <row r="123" spans="1:1" s="7" customFormat="1" x14ac:dyDescent="0.3">
      <c r="A123" s="6"/>
    </row>
    <row r="124" spans="1:1" s="7" customFormat="1" x14ac:dyDescent="0.3">
      <c r="A124" s="6"/>
    </row>
    <row r="125" spans="1:1" s="7" customFormat="1" x14ac:dyDescent="0.3">
      <c r="A125" s="6"/>
    </row>
    <row r="126" spans="1:1" s="7" customFormat="1" x14ac:dyDescent="0.3">
      <c r="A126" s="6"/>
    </row>
    <row r="127" spans="1:1" s="7" customFormat="1" x14ac:dyDescent="0.3">
      <c r="A127" s="6"/>
    </row>
    <row r="128" spans="1:1" s="7" customFormat="1" x14ac:dyDescent="0.3">
      <c r="A128" s="6"/>
    </row>
    <row r="129" spans="1:1" s="7" customFormat="1" x14ac:dyDescent="0.3">
      <c r="A129" s="6"/>
    </row>
    <row r="130" spans="1:1" s="7" customFormat="1" x14ac:dyDescent="0.3">
      <c r="A130" s="6"/>
    </row>
    <row r="131" spans="1:1" s="7" customFormat="1" x14ac:dyDescent="0.3">
      <c r="A131" s="6"/>
    </row>
    <row r="132" spans="1:1" s="7" customFormat="1" x14ac:dyDescent="0.3">
      <c r="A132" s="6"/>
    </row>
    <row r="133" spans="1:1" s="7" customFormat="1" x14ac:dyDescent="0.3">
      <c r="A133" s="6"/>
    </row>
    <row r="134" spans="1:1" s="7" customFormat="1" x14ac:dyDescent="0.3">
      <c r="A134" s="6"/>
    </row>
    <row r="135" spans="1:1" s="7" customFormat="1" x14ac:dyDescent="0.3">
      <c r="A135" s="6"/>
    </row>
    <row r="136" spans="1:1" s="7" customFormat="1" x14ac:dyDescent="0.3">
      <c r="A136" s="6"/>
    </row>
    <row r="137" spans="1:1" s="7" customFormat="1" x14ac:dyDescent="0.3">
      <c r="A137" s="6"/>
    </row>
    <row r="138" spans="1:1" s="7" customFormat="1" x14ac:dyDescent="0.3">
      <c r="A138" s="6"/>
    </row>
    <row r="139" spans="1:1" s="7" customFormat="1" x14ac:dyDescent="0.3">
      <c r="A139" s="6"/>
    </row>
    <row r="140" spans="1:1" s="7" customFormat="1" x14ac:dyDescent="0.3">
      <c r="A140" s="6"/>
    </row>
    <row r="141" spans="1:1" s="7" customFormat="1" x14ac:dyDescent="0.3">
      <c r="A141" s="6"/>
    </row>
    <row r="142" spans="1:1" s="7" customFormat="1" x14ac:dyDescent="0.3">
      <c r="A142" s="6"/>
    </row>
    <row r="143" spans="1:1" s="7" customFormat="1" x14ac:dyDescent="0.3">
      <c r="A143" s="6"/>
    </row>
    <row r="144" spans="1:1" s="7" customFormat="1" x14ac:dyDescent="0.3">
      <c r="A144" s="6"/>
    </row>
    <row r="145" spans="1:1" s="7" customFormat="1" x14ac:dyDescent="0.3">
      <c r="A145" s="6"/>
    </row>
    <row r="146" spans="1:1" s="7" customFormat="1" x14ac:dyDescent="0.3">
      <c r="A146" s="6"/>
    </row>
    <row r="147" spans="1:1" s="7" customFormat="1" x14ac:dyDescent="0.3">
      <c r="A147" s="6"/>
    </row>
    <row r="148" spans="1:1" s="7" customFormat="1" x14ac:dyDescent="0.3">
      <c r="A148" s="6"/>
    </row>
    <row r="149" spans="1:1" s="7" customFormat="1" x14ac:dyDescent="0.3">
      <c r="A149" s="6"/>
    </row>
    <row r="150" spans="1:1" s="7" customFormat="1" x14ac:dyDescent="0.3">
      <c r="A150" s="6"/>
    </row>
    <row r="151" spans="1:1" s="7" customFormat="1" x14ac:dyDescent="0.3">
      <c r="A151" s="6"/>
    </row>
    <row r="152" spans="1:1" s="7" customFormat="1" x14ac:dyDescent="0.3">
      <c r="A152" s="6"/>
    </row>
    <row r="153" spans="1:1" s="7" customFormat="1" x14ac:dyDescent="0.3">
      <c r="A153" s="6"/>
    </row>
    <row r="154" spans="1:1" s="7" customFormat="1" x14ac:dyDescent="0.3">
      <c r="A154" s="6"/>
    </row>
    <row r="155" spans="1:1" s="7" customFormat="1" x14ac:dyDescent="0.3">
      <c r="A155" s="6"/>
    </row>
    <row r="156" spans="1:1" s="7" customFormat="1" x14ac:dyDescent="0.3">
      <c r="A156" s="6"/>
    </row>
    <row r="157" spans="1:1" s="7" customFormat="1" x14ac:dyDescent="0.3">
      <c r="A157" s="6"/>
    </row>
    <row r="158" spans="1:1" s="7" customFormat="1" x14ac:dyDescent="0.3">
      <c r="A158" s="6"/>
    </row>
    <row r="159" spans="1:1" s="7" customFormat="1" x14ac:dyDescent="0.3">
      <c r="A159" s="6"/>
    </row>
    <row r="160" spans="1:1" s="7" customFormat="1" x14ac:dyDescent="0.3">
      <c r="A160" s="6"/>
    </row>
    <row r="161" spans="1:1" s="7" customFormat="1" x14ac:dyDescent="0.3">
      <c r="A161" s="6"/>
    </row>
    <row r="162" spans="1:1" s="7" customFormat="1" x14ac:dyDescent="0.3">
      <c r="A162" s="6"/>
    </row>
    <row r="163" spans="1:1" s="7" customFormat="1" x14ac:dyDescent="0.3">
      <c r="A163" s="6"/>
    </row>
    <row r="164" spans="1:1" s="7" customFormat="1" x14ac:dyDescent="0.3">
      <c r="A164" s="6"/>
    </row>
    <row r="165" spans="1:1" s="7" customFormat="1" x14ac:dyDescent="0.3">
      <c r="A165" s="6"/>
    </row>
    <row r="166" spans="1:1" s="7" customFormat="1" x14ac:dyDescent="0.3">
      <c r="A166" s="6"/>
    </row>
    <row r="167" spans="1:1" s="7" customFormat="1" x14ac:dyDescent="0.3">
      <c r="A167" s="6"/>
    </row>
    <row r="168" spans="1:1" s="7" customFormat="1" x14ac:dyDescent="0.3">
      <c r="A168" s="6"/>
    </row>
    <row r="169" spans="1:1" s="7" customFormat="1" x14ac:dyDescent="0.3">
      <c r="A169" s="6"/>
    </row>
    <row r="170" spans="1:1" s="7" customFormat="1" x14ac:dyDescent="0.3">
      <c r="A170" s="6"/>
    </row>
    <row r="171" spans="1:1" s="7" customFormat="1" x14ac:dyDescent="0.3">
      <c r="A171" s="6"/>
    </row>
    <row r="172" spans="1:1" s="7" customFormat="1" x14ac:dyDescent="0.3">
      <c r="A172" s="6"/>
    </row>
    <row r="173" spans="1:1" s="7" customFormat="1" x14ac:dyDescent="0.3">
      <c r="A173" s="6"/>
    </row>
    <row r="174" spans="1:1" s="7" customFormat="1" x14ac:dyDescent="0.3">
      <c r="A174" s="6"/>
    </row>
    <row r="175" spans="1:1" s="7" customFormat="1" x14ac:dyDescent="0.3">
      <c r="A175" s="6"/>
    </row>
    <row r="176" spans="1:1" s="7" customFormat="1" x14ac:dyDescent="0.3">
      <c r="A176" s="6"/>
    </row>
    <row r="177" spans="1:1" s="7" customFormat="1" x14ac:dyDescent="0.3">
      <c r="A177" s="6"/>
    </row>
    <row r="178" spans="1:1" s="7" customFormat="1" x14ac:dyDescent="0.3">
      <c r="A178" s="6"/>
    </row>
    <row r="179" spans="1:1" s="7" customFormat="1" x14ac:dyDescent="0.3">
      <c r="A179" s="6"/>
    </row>
    <row r="180" spans="1:1" s="7" customFormat="1" x14ac:dyDescent="0.3">
      <c r="A180" s="6"/>
    </row>
    <row r="181" spans="1:1" s="7" customFormat="1" x14ac:dyDescent="0.3">
      <c r="A181" s="6"/>
    </row>
    <row r="182" spans="1:1" s="7" customFormat="1" x14ac:dyDescent="0.3">
      <c r="A182" s="6"/>
    </row>
    <row r="183" spans="1:1" s="7" customFormat="1" x14ac:dyDescent="0.3">
      <c r="A183" s="6"/>
    </row>
    <row r="184" spans="1:1" s="7" customFormat="1" x14ac:dyDescent="0.3">
      <c r="A184" s="6"/>
    </row>
    <row r="185" spans="1:1" s="7" customFormat="1" x14ac:dyDescent="0.3">
      <c r="A185" s="6"/>
    </row>
    <row r="186" spans="1:1" s="7" customFormat="1" x14ac:dyDescent="0.3">
      <c r="A186" s="6"/>
    </row>
    <row r="187" spans="1:1" s="7" customFormat="1" x14ac:dyDescent="0.3">
      <c r="A187" s="6"/>
    </row>
    <row r="188" spans="1:1" s="7" customFormat="1" x14ac:dyDescent="0.3">
      <c r="A188" s="6"/>
    </row>
    <row r="189" spans="1:1" s="7" customFormat="1" x14ac:dyDescent="0.3">
      <c r="A189" s="6"/>
    </row>
    <row r="190" spans="1:1" s="7" customFormat="1" x14ac:dyDescent="0.3">
      <c r="A190" s="6"/>
    </row>
    <row r="191" spans="1:1" s="7" customFormat="1" x14ac:dyDescent="0.3">
      <c r="A191" s="6"/>
    </row>
    <row r="192" spans="1:1" s="7" customFormat="1" x14ac:dyDescent="0.3">
      <c r="A192" s="6"/>
    </row>
    <row r="193" spans="1:1" s="7" customFormat="1" x14ac:dyDescent="0.3">
      <c r="A193" s="6"/>
    </row>
    <row r="194" spans="1:1" s="7" customFormat="1" x14ac:dyDescent="0.3">
      <c r="A194" s="6"/>
    </row>
    <row r="195" spans="1:1" s="7" customFormat="1" x14ac:dyDescent="0.3">
      <c r="A195" s="6"/>
    </row>
    <row r="196" spans="1:1" s="7" customFormat="1" x14ac:dyDescent="0.3">
      <c r="A196" s="6"/>
    </row>
    <row r="197" spans="1:1" s="7" customFormat="1" x14ac:dyDescent="0.3">
      <c r="A197" s="6"/>
    </row>
    <row r="198" spans="1:1" s="7" customFormat="1" x14ac:dyDescent="0.3">
      <c r="A198" s="6"/>
    </row>
    <row r="199" spans="1:1" s="7" customFormat="1" x14ac:dyDescent="0.3">
      <c r="A199" s="6"/>
    </row>
    <row r="200" spans="1:1" s="7" customFormat="1" x14ac:dyDescent="0.3">
      <c r="A200" s="6"/>
    </row>
    <row r="201" spans="1:1" s="7" customFormat="1" x14ac:dyDescent="0.3">
      <c r="A201" s="6"/>
    </row>
    <row r="202" spans="1:1" s="7" customFormat="1" x14ac:dyDescent="0.3">
      <c r="A202" s="6"/>
    </row>
    <row r="203" spans="1:1" s="7" customFormat="1" x14ac:dyDescent="0.3">
      <c r="A203" s="6"/>
    </row>
    <row r="204" spans="1:1" s="7" customFormat="1" x14ac:dyDescent="0.3">
      <c r="A204" s="6"/>
    </row>
    <row r="205" spans="1:1" s="7" customFormat="1" x14ac:dyDescent="0.3">
      <c r="A205" s="6"/>
    </row>
    <row r="206" spans="1:1" s="7" customFormat="1" x14ac:dyDescent="0.3">
      <c r="A206" s="6"/>
    </row>
    <row r="207" spans="1:1" s="7" customFormat="1" x14ac:dyDescent="0.3">
      <c r="A207" s="6"/>
    </row>
    <row r="208" spans="1:1" s="7" customFormat="1" x14ac:dyDescent="0.3">
      <c r="A208" s="6"/>
    </row>
    <row r="209" spans="1:1" s="7" customFormat="1" x14ac:dyDescent="0.3">
      <c r="A209" s="6"/>
    </row>
    <row r="210" spans="1:1" s="7" customFormat="1" x14ac:dyDescent="0.3">
      <c r="A210" s="6"/>
    </row>
    <row r="211" spans="1:1" s="7" customFormat="1" x14ac:dyDescent="0.3">
      <c r="A211" s="6"/>
    </row>
    <row r="212" spans="1:1" s="7" customFormat="1" x14ac:dyDescent="0.3">
      <c r="A212" s="6"/>
    </row>
    <row r="213" spans="1:1" s="7" customFormat="1" x14ac:dyDescent="0.3">
      <c r="A213" s="6"/>
    </row>
    <row r="214" spans="1:1" s="7" customFormat="1" x14ac:dyDescent="0.3">
      <c r="A214" s="6"/>
    </row>
    <row r="215" spans="1:1" s="7" customFormat="1" x14ac:dyDescent="0.3">
      <c r="A215" s="6"/>
    </row>
    <row r="216" spans="1:1" s="7" customFormat="1" x14ac:dyDescent="0.3">
      <c r="A216" s="6"/>
    </row>
    <row r="217" spans="1:1" s="7" customFormat="1" x14ac:dyDescent="0.3">
      <c r="A217" s="6"/>
    </row>
    <row r="218" spans="1:1" s="7" customFormat="1" x14ac:dyDescent="0.3">
      <c r="A218" s="6"/>
    </row>
    <row r="219" spans="1:1" s="7" customFormat="1" x14ac:dyDescent="0.3">
      <c r="A219" s="6"/>
    </row>
    <row r="220" spans="1:1" s="7" customFormat="1" x14ac:dyDescent="0.3">
      <c r="A220" s="6"/>
    </row>
    <row r="221" spans="1:1" s="7" customFormat="1" x14ac:dyDescent="0.3">
      <c r="A221" s="6"/>
    </row>
    <row r="222" spans="1:1" s="7" customFormat="1" x14ac:dyDescent="0.3">
      <c r="A222" s="6"/>
    </row>
    <row r="223" spans="1:1" s="7" customFormat="1" x14ac:dyDescent="0.3">
      <c r="A223" s="6"/>
    </row>
    <row r="224" spans="1:1" s="7" customFormat="1" x14ac:dyDescent="0.3">
      <c r="A224" s="6"/>
    </row>
    <row r="225" spans="1:1" s="7" customFormat="1" x14ac:dyDescent="0.3">
      <c r="A225" s="6"/>
    </row>
    <row r="226" spans="1:1" s="7" customFormat="1" x14ac:dyDescent="0.3">
      <c r="A226" s="6"/>
    </row>
    <row r="227" spans="1:1" s="7" customFormat="1" x14ac:dyDescent="0.3">
      <c r="A227" s="6"/>
    </row>
    <row r="228" spans="1:1" s="7" customFormat="1" x14ac:dyDescent="0.3">
      <c r="A228" s="6"/>
    </row>
    <row r="229" spans="1:1" s="7" customFormat="1" x14ac:dyDescent="0.3">
      <c r="A229" s="6"/>
    </row>
    <row r="230" spans="1:1" s="7" customFormat="1" x14ac:dyDescent="0.3">
      <c r="A230" s="6"/>
    </row>
    <row r="231" spans="1:1" s="7" customFormat="1" x14ac:dyDescent="0.3">
      <c r="A231" s="6"/>
    </row>
    <row r="232" spans="1:1" s="7" customFormat="1" x14ac:dyDescent="0.3">
      <c r="A232" s="6"/>
    </row>
    <row r="233" spans="1:1" s="7" customFormat="1" x14ac:dyDescent="0.3">
      <c r="A233" s="6"/>
    </row>
    <row r="234" spans="1:1" s="7" customFormat="1" x14ac:dyDescent="0.3">
      <c r="A234" s="6"/>
    </row>
    <row r="235" spans="1:1" s="7" customFormat="1" x14ac:dyDescent="0.3">
      <c r="A235" s="6"/>
    </row>
    <row r="236" spans="1:1" s="7" customFormat="1" x14ac:dyDescent="0.3">
      <c r="A236" s="6"/>
    </row>
    <row r="237" spans="1:1" s="7" customFormat="1" x14ac:dyDescent="0.3">
      <c r="A237" s="6"/>
    </row>
    <row r="238" spans="1:1" s="7" customFormat="1" x14ac:dyDescent="0.3">
      <c r="A238" s="6"/>
    </row>
    <row r="239" spans="1:1" s="7" customFormat="1" x14ac:dyDescent="0.3">
      <c r="A239" s="6"/>
    </row>
    <row r="240" spans="1:1" s="7" customFormat="1" x14ac:dyDescent="0.3">
      <c r="A240" s="6"/>
    </row>
    <row r="241" spans="1:1" s="7" customFormat="1" x14ac:dyDescent="0.3">
      <c r="A241" s="6"/>
    </row>
    <row r="242" spans="1:1" s="7" customFormat="1" x14ac:dyDescent="0.3">
      <c r="A242" s="6"/>
    </row>
    <row r="243" spans="1:1" s="7" customFormat="1" x14ac:dyDescent="0.3">
      <c r="A243" s="6"/>
    </row>
    <row r="244" spans="1:1" s="7" customFormat="1" x14ac:dyDescent="0.3">
      <c r="A244" s="6"/>
    </row>
    <row r="245" spans="1:1" s="7" customFormat="1" x14ac:dyDescent="0.3">
      <c r="A245" s="6"/>
    </row>
    <row r="246" spans="1:1" s="7" customFormat="1" x14ac:dyDescent="0.3">
      <c r="A246" s="6"/>
    </row>
    <row r="247" spans="1:1" s="7" customFormat="1" x14ac:dyDescent="0.3">
      <c r="A247" s="6"/>
    </row>
    <row r="248" spans="1:1" s="7" customFormat="1" x14ac:dyDescent="0.3">
      <c r="A248" s="6"/>
    </row>
    <row r="249" spans="1:1" s="7" customFormat="1" x14ac:dyDescent="0.3">
      <c r="A249" s="6"/>
    </row>
    <row r="250" spans="1:1" s="7" customFormat="1" x14ac:dyDescent="0.3">
      <c r="A250" s="6"/>
    </row>
    <row r="251" spans="1:1" s="7" customFormat="1" x14ac:dyDescent="0.3">
      <c r="A251" s="6"/>
    </row>
    <row r="252" spans="1:1" s="7" customFormat="1" x14ac:dyDescent="0.3">
      <c r="A252" s="6"/>
    </row>
    <row r="253" spans="1:1" s="7" customFormat="1" x14ac:dyDescent="0.3">
      <c r="A253" s="6"/>
    </row>
    <row r="254" spans="1:1" s="7" customFormat="1" x14ac:dyDescent="0.3">
      <c r="A254" s="6"/>
    </row>
    <row r="255" spans="1:1" s="7" customFormat="1" x14ac:dyDescent="0.3">
      <c r="A255" s="6"/>
    </row>
    <row r="256" spans="1:1" s="7" customFormat="1" x14ac:dyDescent="0.3">
      <c r="A256" s="6"/>
    </row>
    <row r="257" spans="1:1" s="7" customFormat="1" x14ac:dyDescent="0.3">
      <c r="A257" s="6"/>
    </row>
    <row r="258" spans="1:1" s="7" customFormat="1" x14ac:dyDescent="0.3">
      <c r="A258" s="6"/>
    </row>
    <row r="259" spans="1:1" s="7" customFormat="1" x14ac:dyDescent="0.3">
      <c r="A259" s="6"/>
    </row>
    <row r="260" spans="1:1" s="7" customFormat="1" x14ac:dyDescent="0.3">
      <c r="A260" s="6"/>
    </row>
    <row r="261" spans="1:1" s="7" customFormat="1" x14ac:dyDescent="0.3">
      <c r="A261" s="6"/>
    </row>
    <row r="262" spans="1:1" s="7" customFormat="1" x14ac:dyDescent="0.3">
      <c r="A262" s="6"/>
    </row>
    <row r="263" spans="1:1" s="7" customFormat="1" x14ac:dyDescent="0.3">
      <c r="A263" s="6"/>
    </row>
    <row r="264" spans="1:1" s="7" customFormat="1" x14ac:dyDescent="0.3">
      <c r="A264" s="6"/>
    </row>
    <row r="265" spans="1:1" s="7" customFormat="1" x14ac:dyDescent="0.3">
      <c r="A265" s="6"/>
    </row>
    <row r="266" spans="1:1" s="7" customFormat="1" x14ac:dyDescent="0.3">
      <c r="A266" s="6"/>
    </row>
    <row r="267" spans="1:1" s="7" customFormat="1" x14ac:dyDescent="0.3">
      <c r="A267" s="6"/>
    </row>
    <row r="268" spans="1:1" s="7" customFormat="1" x14ac:dyDescent="0.3">
      <c r="A268" s="6"/>
    </row>
    <row r="269" spans="1:1" s="7" customFormat="1" x14ac:dyDescent="0.3">
      <c r="A269" s="6"/>
    </row>
    <row r="270" spans="1:1" s="7" customFormat="1" x14ac:dyDescent="0.3">
      <c r="A270" s="6"/>
    </row>
    <row r="271" spans="1:1" s="7" customFormat="1" x14ac:dyDescent="0.3">
      <c r="A271" s="6"/>
    </row>
    <row r="272" spans="1:1" s="7" customFormat="1" x14ac:dyDescent="0.3">
      <c r="A272" s="6"/>
    </row>
    <row r="273" spans="1:1" s="7" customFormat="1" x14ac:dyDescent="0.3">
      <c r="A273" s="6"/>
    </row>
    <row r="274" spans="1:1" s="7" customFormat="1" x14ac:dyDescent="0.3">
      <c r="A274" s="6"/>
    </row>
    <row r="275" spans="1:1" s="7" customFormat="1" x14ac:dyDescent="0.3">
      <c r="A275" s="6"/>
    </row>
    <row r="276" spans="1:1" s="7" customFormat="1" x14ac:dyDescent="0.3">
      <c r="A276" s="6"/>
    </row>
    <row r="277" spans="1:1" s="7" customFormat="1" x14ac:dyDescent="0.3">
      <c r="A277" s="6"/>
    </row>
    <row r="278" spans="1:1" s="7" customFormat="1" x14ac:dyDescent="0.3">
      <c r="A278" s="6"/>
    </row>
    <row r="279" spans="1:1" s="7" customFormat="1" x14ac:dyDescent="0.3">
      <c r="A279" s="6"/>
    </row>
    <row r="280" spans="1:1" s="7" customFormat="1" x14ac:dyDescent="0.3">
      <c r="A280" s="6"/>
    </row>
    <row r="281" spans="1:1" s="7" customFormat="1" x14ac:dyDescent="0.3">
      <c r="A281" s="6"/>
    </row>
    <row r="282" spans="1:1" s="7" customFormat="1" x14ac:dyDescent="0.3">
      <c r="A282" s="6"/>
    </row>
    <row r="283" spans="1:1" s="7" customFormat="1" x14ac:dyDescent="0.3">
      <c r="A283" s="6"/>
    </row>
    <row r="284" spans="1:1" s="7" customFormat="1" x14ac:dyDescent="0.3">
      <c r="A284" s="6"/>
    </row>
    <row r="285" spans="1:1" s="7" customFormat="1" x14ac:dyDescent="0.3">
      <c r="A285" s="6"/>
    </row>
    <row r="286" spans="1:1" s="7" customFormat="1" x14ac:dyDescent="0.3">
      <c r="A286" s="6"/>
    </row>
    <row r="287" spans="1:1" s="7" customFormat="1" x14ac:dyDescent="0.3">
      <c r="A287" s="6"/>
    </row>
    <row r="288" spans="1:1" s="7" customFormat="1" x14ac:dyDescent="0.3">
      <c r="A288" s="6"/>
    </row>
    <row r="289" spans="1:1" s="7" customFormat="1" x14ac:dyDescent="0.3">
      <c r="A289" s="6"/>
    </row>
    <row r="290" spans="1:1" s="7" customFormat="1" x14ac:dyDescent="0.3">
      <c r="A290" s="6"/>
    </row>
    <row r="291" spans="1:1" s="7" customFormat="1" x14ac:dyDescent="0.3">
      <c r="A291" s="6"/>
    </row>
    <row r="292" spans="1:1" s="7" customFormat="1" x14ac:dyDescent="0.3">
      <c r="A292" s="6"/>
    </row>
    <row r="293" spans="1:1" s="7" customFormat="1" x14ac:dyDescent="0.3">
      <c r="A293" s="6"/>
    </row>
    <row r="294" spans="1:1" s="7" customFormat="1" x14ac:dyDescent="0.3">
      <c r="A294" s="6"/>
    </row>
    <row r="295" spans="1:1" s="7" customFormat="1" x14ac:dyDescent="0.3">
      <c r="A295" s="6"/>
    </row>
    <row r="296" spans="1:1" s="7" customFormat="1" x14ac:dyDescent="0.3">
      <c r="A296" s="6"/>
    </row>
    <row r="297" spans="1:1" s="7" customFormat="1" x14ac:dyDescent="0.3">
      <c r="A297" s="6"/>
    </row>
    <row r="298" spans="1:1" s="7" customFormat="1" x14ac:dyDescent="0.3">
      <c r="A298" s="6"/>
    </row>
    <row r="299" spans="1:1" s="7" customFormat="1" x14ac:dyDescent="0.3">
      <c r="A299" s="6"/>
    </row>
    <row r="300" spans="1:1" s="7" customFormat="1" x14ac:dyDescent="0.3">
      <c r="A300" s="6"/>
    </row>
    <row r="301" spans="1:1" s="7" customFormat="1" x14ac:dyDescent="0.3">
      <c r="A301" s="6"/>
    </row>
    <row r="302" spans="1:1" s="7" customFormat="1" x14ac:dyDescent="0.3">
      <c r="A302" s="6"/>
    </row>
    <row r="303" spans="1:1" s="7" customFormat="1" x14ac:dyDescent="0.3">
      <c r="A303" s="6"/>
    </row>
    <row r="304" spans="1:1" s="7" customFormat="1" x14ac:dyDescent="0.3">
      <c r="A304" s="6"/>
    </row>
    <row r="305" spans="1:1" s="7" customFormat="1" x14ac:dyDescent="0.3">
      <c r="A305" s="6"/>
    </row>
    <row r="306" spans="1:1" s="7" customFormat="1" x14ac:dyDescent="0.3">
      <c r="A306" s="6"/>
    </row>
    <row r="307" spans="1:1" s="7" customFormat="1" x14ac:dyDescent="0.3">
      <c r="A307" s="6"/>
    </row>
    <row r="308" spans="1:1" s="7" customFormat="1" x14ac:dyDescent="0.3">
      <c r="A308" s="6"/>
    </row>
    <row r="309" spans="1:1" s="7" customFormat="1" x14ac:dyDescent="0.3">
      <c r="A309" s="6"/>
    </row>
    <row r="310" spans="1:1" s="7" customFormat="1" x14ac:dyDescent="0.3">
      <c r="A310" s="6"/>
    </row>
    <row r="311" spans="1:1" s="7" customFormat="1" x14ac:dyDescent="0.3">
      <c r="A311" s="6"/>
    </row>
    <row r="312" spans="1:1" s="7" customFormat="1" x14ac:dyDescent="0.3">
      <c r="A312" s="6"/>
    </row>
    <row r="313" spans="1:1" s="7" customFormat="1" x14ac:dyDescent="0.3">
      <c r="A313" s="6"/>
    </row>
    <row r="314" spans="1:1" s="7" customFormat="1" x14ac:dyDescent="0.3">
      <c r="A314" s="6"/>
    </row>
    <row r="315" spans="1:1" s="7" customFormat="1" x14ac:dyDescent="0.3">
      <c r="A315" s="6"/>
    </row>
    <row r="316" spans="1:1" s="7" customFormat="1" x14ac:dyDescent="0.3">
      <c r="A316" s="6"/>
    </row>
    <row r="317" spans="1:1" s="7" customFormat="1" x14ac:dyDescent="0.3">
      <c r="A317" s="6"/>
    </row>
    <row r="318" spans="1:1" s="7" customFormat="1" x14ac:dyDescent="0.3">
      <c r="A318" s="6"/>
    </row>
    <row r="319" spans="1:1" s="7" customFormat="1" x14ac:dyDescent="0.3">
      <c r="A319" s="6"/>
    </row>
    <row r="320" spans="1:1" s="7" customFormat="1" x14ac:dyDescent="0.3">
      <c r="A320" s="6"/>
    </row>
    <row r="321" spans="1:1" s="7" customFormat="1" x14ac:dyDescent="0.3">
      <c r="A321" s="6"/>
    </row>
    <row r="322" spans="1:1" s="7" customFormat="1" x14ac:dyDescent="0.3">
      <c r="A322" s="6"/>
    </row>
    <row r="323" spans="1:1" s="7" customFormat="1" x14ac:dyDescent="0.3">
      <c r="A323" s="6"/>
    </row>
    <row r="324" spans="1:1" s="7" customFormat="1" x14ac:dyDescent="0.3">
      <c r="A324" s="6"/>
    </row>
    <row r="325" spans="1:1" s="7" customFormat="1" x14ac:dyDescent="0.3">
      <c r="A325" s="6"/>
    </row>
    <row r="326" spans="1:1" s="7" customFormat="1" x14ac:dyDescent="0.3">
      <c r="A326" s="6"/>
    </row>
    <row r="327" spans="1:1" s="7" customFormat="1" x14ac:dyDescent="0.3">
      <c r="A327" s="6"/>
    </row>
    <row r="328" spans="1:1" s="7" customFormat="1" x14ac:dyDescent="0.3">
      <c r="A328" s="6"/>
    </row>
    <row r="329" spans="1:1" s="7" customFormat="1" x14ac:dyDescent="0.3">
      <c r="A329" s="6"/>
    </row>
    <row r="330" spans="1:1" s="7" customFormat="1" x14ac:dyDescent="0.3">
      <c r="A330" s="6"/>
    </row>
    <row r="331" spans="1:1" s="7" customFormat="1" x14ac:dyDescent="0.3">
      <c r="A331" s="6"/>
    </row>
    <row r="332" spans="1:1" s="7" customFormat="1" x14ac:dyDescent="0.3">
      <c r="A332" s="6"/>
    </row>
    <row r="333" spans="1:1" s="7" customFormat="1" x14ac:dyDescent="0.3">
      <c r="A333" s="6"/>
    </row>
    <row r="334" spans="1:1" s="7" customFormat="1" x14ac:dyDescent="0.3">
      <c r="A334" s="6"/>
    </row>
    <row r="335" spans="1:1" s="7" customFormat="1" x14ac:dyDescent="0.3">
      <c r="A335" s="6"/>
    </row>
    <row r="336" spans="1:1" s="7" customFormat="1" x14ac:dyDescent="0.3">
      <c r="A336" s="6"/>
    </row>
    <row r="337" spans="1:1" s="7" customFormat="1" x14ac:dyDescent="0.3">
      <c r="A337" s="6"/>
    </row>
    <row r="338" spans="1:1" s="7" customFormat="1" x14ac:dyDescent="0.3">
      <c r="A338" s="6"/>
    </row>
    <row r="339" spans="1:1" s="7" customFormat="1" x14ac:dyDescent="0.3">
      <c r="A339" s="6"/>
    </row>
    <row r="340" spans="1:1" s="7" customFormat="1" x14ac:dyDescent="0.3">
      <c r="A340" s="6"/>
    </row>
    <row r="341" spans="1:1" s="7" customFormat="1" x14ac:dyDescent="0.3">
      <c r="A341" s="6"/>
    </row>
    <row r="342" spans="1:1" s="7" customFormat="1" x14ac:dyDescent="0.3">
      <c r="A342" s="6"/>
    </row>
    <row r="343" spans="1:1" s="7" customFormat="1" x14ac:dyDescent="0.3">
      <c r="A343" s="6"/>
    </row>
    <row r="344" spans="1:1" s="7" customFormat="1" x14ac:dyDescent="0.3">
      <c r="A344" s="6"/>
    </row>
    <row r="345" spans="1:1" s="7" customFormat="1" x14ac:dyDescent="0.3">
      <c r="A345" s="6"/>
    </row>
    <row r="346" spans="1:1" s="7" customFormat="1" x14ac:dyDescent="0.3">
      <c r="A346" s="6"/>
    </row>
    <row r="347" spans="1:1" s="7" customFormat="1" x14ac:dyDescent="0.3">
      <c r="A347" s="6"/>
    </row>
    <row r="348" spans="1:1" s="7" customFormat="1" x14ac:dyDescent="0.3">
      <c r="A348" s="6"/>
    </row>
    <row r="349" spans="1:1" s="7" customFormat="1" x14ac:dyDescent="0.3">
      <c r="A349" s="6"/>
    </row>
    <row r="350" spans="1:1" s="7" customFormat="1" x14ac:dyDescent="0.3">
      <c r="A350" s="6"/>
    </row>
    <row r="351" spans="1:1" s="7" customFormat="1" x14ac:dyDescent="0.3">
      <c r="A351" s="6"/>
    </row>
    <row r="352" spans="1:1" s="7" customFormat="1" x14ac:dyDescent="0.3">
      <c r="A352" s="6"/>
    </row>
    <row r="353" spans="1:1" s="7" customFormat="1" x14ac:dyDescent="0.3">
      <c r="A353" s="6"/>
    </row>
    <row r="354" spans="1:1" s="7" customFormat="1" x14ac:dyDescent="0.3">
      <c r="A354" s="6"/>
    </row>
    <row r="355" spans="1:1" s="7" customFormat="1" x14ac:dyDescent="0.3">
      <c r="A355" s="6"/>
    </row>
    <row r="356" spans="1:1" s="7" customFormat="1" x14ac:dyDescent="0.3">
      <c r="A356" s="6"/>
    </row>
    <row r="357" spans="1:1" s="7" customFormat="1" x14ac:dyDescent="0.3">
      <c r="A357" s="6"/>
    </row>
    <row r="358" spans="1:1" s="7" customFormat="1" x14ac:dyDescent="0.3">
      <c r="A358" s="6"/>
    </row>
    <row r="359" spans="1:1" s="7" customFormat="1" x14ac:dyDescent="0.3">
      <c r="A359" s="6"/>
    </row>
    <row r="360" spans="1:1" s="7" customFormat="1" x14ac:dyDescent="0.3">
      <c r="A360" s="6"/>
    </row>
    <row r="361" spans="1:1" s="7" customFormat="1" x14ac:dyDescent="0.3">
      <c r="A361" s="6"/>
    </row>
    <row r="362" spans="1:1" s="7" customFormat="1" x14ac:dyDescent="0.3">
      <c r="A362" s="6"/>
    </row>
    <row r="363" spans="1:1" s="7" customFormat="1" x14ac:dyDescent="0.3">
      <c r="A363" s="6"/>
    </row>
    <row r="364" spans="1:1" s="7" customFormat="1" x14ac:dyDescent="0.3">
      <c r="A364" s="6"/>
    </row>
    <row r="365" spans="1:1" s="7" customFormat="1" x14ac:dyDescent="0.3">
      <c r="A365" s="6"/>
    </row>
    <row r="366" spans="1:1" s="7" customFormat="1" x14ac:dyDescent="0.3">
      <c r="A366" s="6"/>
    </row>
    <row r="367" spans="1:1" s="7" customFormat="1" x14ac:dyDescent="0.3">
      <c r="A367" s="6"/>
    </row>
    <row r="368" spans="1:1" s="7" customFormat="1" x14ac:dyDescent="0.3">
      <c r="A368" s="6"/>
    </row>
    <row r="369" spans="1:1" s="7" customFormat="1" x14ac:dyDescent="0.3">
      <c r="A369" s="6"/>
    </row>
    <row r="370" spans="1:1" s="7" customFormat="1" x14ac:dyDescent="0.3">
      <c r="A370" s="6"/>
    </row>
    <row r="371" spans="1:1" s="7" customFormat="1" x14ac:dyDescent="0.3">
      <c r="A371" s="6"/>
    </row>
    <row r="372" spans="1:1" s="7" customFormat="1" x14ac:dyDescent="0.3">
      <c r="A372" s="6"/>
    </row>
    <row r="373" spans="1:1" s="7" customFormat="1" x14ac:dyDescent="0.3">
      <c r="A373" s="6"/>
    </row>
    <row r="374" spans="1:1" s="7" customFormat="1" x14ac:dyDescent="0.3">
      <c r="A374" s="6"/>
    </row>
    <row r="375" spans="1:1" s="7" customFormat="1" x14ac:dyDescent="0.3">
      <c r="A375" s="6"/>
    </row>
    <row r="376" spans="1:1" s="7" customFormat="1" x14ac:dyDescent="0.3">
      <c r="A376" s="6"/>
    </row>
    <row r="377" spans="1:1" s="7" customFormat="1" x14ac:dyDescent="0.3">
      <c r="A377" s="6"/>
    </row>
    <row r="378" spans="1:1" s="7" customFormat="1" x14ac:dyDescent="0.3">
      <c r="A378" s="6"/>
    </row>
    <row r="379" spans="1:1" s="7" customFormat="1" x14ac:dyDescent="0.3">
      <c r="A379" s="6"/>
    </row>
    <row r="380" spans="1:1" s="7" customFormat="1" x14ac:dyDescent="0.3">
      <c r="A380" s="6"/>
    </row>
    <row r="381" spans="1:1" s="7" customFormat="1" x14ac:dyDescent="0.3">
      <c r="A381" s="6"/>
    </row>
    <row r="382" spans="1:1" s="7" customFormat="1" x14ac:dyDescent="0.3">
      <c r="A382" s="6"/>
    </row>
    <row r="383" spans="1:1" s="7" customFormat="1" x14ac:dyDescent="0.3">
      <c r="A383" s="6"/>
    </row>
    <row r="384" spans="1:1" s="7" customFormat="1" x14ac:dyDescent="0.3">
      <c r="A384" s="6"/>
    </row>
    <row r="385" spans="1:1" s="7" customFormat="1" x14ac:dyDescent="0.3">
      <c r="A385" s="6"/>
    </row>
    <row r="386" spans="1:1" s="7" customFormat="1" x14ac:dyDescent="0.3">
      <c r="A386" s="6"/>
    </row>
    <row r="387" spans="1:1" s="7" customFormat="1" x14ac:dyDescent="0.3">
      <c r="A387" s="6"/>
    </row>
    <row r="388" spans="1:1" s="7" customFormat="1" x14ac:dyDescent="0.3">
      <c r="A388" s="6"/>
    </row>
    <row r="389" spans="1:1" s="7" customFormat="1" x14ac:dyDescent="0.3">
      <c r="A389" s="6"/>
    </row>
    <row r="390" spans="1:1" s="7" customFormat="1" x14ac:dyDescent="0.3">
      <c r="A390" s="6"/>
    </row>
    <row r="391" spans="1:1" s="7" customFormat="1" x14ac:dyDescent="0.3">
      <c r="A391" s="6"/>
    </row>
    <row r="392" spans="1:1" s="7" customFormat="1" x14ac:dyDescent="0.3">
      <c r="A392" s="6"/>
    </row>
    <row r="393" spans="1:1" s="7" customFormat="1" x14ac:dyDescent="0.3">
      <c r="A393" s="6"/>
    </row>
    <row r="394" spans="1:1" s="7" customFormat="1" x14ac:dyDescent="0.3">
      <c r="A394" s="6"/>
    </row>
    <row r="395" spans="1:1" s="7" customFormat="1" x14ac:dyDescent="0.3">
      <c r="A395" s="6"/>
    </row>
    <row r="396" spans="1:1" s="7" customFormat="1" x14ac:dyDescent="0.3">
      <c r="A396" s="6"/>
    </row>
    <row r="397" spans="1:1" s="7" customFormat="1" x14ac:dyDescent="0.3">
      <c r="A397" s="6"/>
    </row>
    <row r="398" spans="1:1" s="7" customFormat="1" x14ac:dyDescent="0.3">
      <c r="A398" s="6"/>
    </row>
    <row r="399" spans="1:1" s="7" customFormat="1" x14ac:dyDescent="0.3">
      <c r="A399" s="6"/>
    </row>
    <row r="400" spans="1:1" s="7" customFormat="1" x14ac:dyDescent="0.3">
      <c r="A400" s="6"/>
    </row>
    <row r="401" spans="1:1" s="7" customFormat="1" x14ac:dyDescent="0.3">
      <c r="A401" s="6"/>
    </row>
    <row r="402" spans="1:1" s="7" customFormat="1" x14ac:dyDescent="0.3">
      <c r="A402" s="6"/>
    </row>
    <row r="403" spans="1:1" s="7" customFormat="1" x14ac:dyDescent="0.3">
      <c r="A403" s="6"/>
    </row>
    <row r="404" spans="1:1" s="7" customFormat="1" x14ac:dyDescent="0.3">
      <c r="A404" s="6"/>
    </row>
    <row r="405" spans="1:1" s="7" customFormat="1" x14ac:dyDescent="0.3">
      <c r="A405" s="6"/>
    </row>
    <row r="406" spans="1:1" s="7" customFormat="1" x14ac:dyDescent="0.3">
      <c r="A406" s="6"/>
    </row>
    <row r="407" spans="1:1" s="7" customFormat="1" x14ac:dyDescent="0.3">
      <c r="A407" s="6"/>
    </row>
    <row r="408" spans="1:1" s="7" customFormat="1" x14ac:dyDescent="0.3">
      <c r="A408" s="6"/>
    </row>
    <row r="409" spans="1:1" s="7" customFormat="1" x14ac:dyDescent="0.3">
      <c r="A409" s="6"/>
    </row>
    <row r="410" spans="1:1" s="7" customFormat="1" x14ac:dyDescent="0.3">
      <c r="A410" s="6"/>
    </row>
    <row r="411" spans="1:1" s="7" customFormat="1" x14ac:dyDescent="0.3">
      <c r="A411" s="6"/>
    </row>
    <row r="412" spans="1:1" s="7" customFormat="1" x14ac:dyDescent="0.3">
      <c r="A412" s="6"/>
    </row>
    <row r="413" spans="1:1" s="7" customFormat="1" x14ac:dyDescent="0.3">
      <c r="A413" s="6"/>
    </row>
    <row r="414" spans="1:1" s="7" customFormat="1" x14ac:dyDescent="0.3">
      <c r="A414" s="6"/>
    </row>
    <row r="415" spans="1:1" s="7" customFormat="1" x14ac:dyDescent="0.3">
      <c r="A415" s="6"/>
    </row>
    <row r="416" spans="1:1" s="7" customFormat="1" x14ac:dyDescent="0.3">
      <c r="A416" s="6"/>
    </row>
    <row r="417" spans="1:1" s="7" customFormat="1" x14ac:dyDescent="0.3">
      <c r="A417" s="6"/>
    </row>
    <row r="418" spans="1:1" s="7" customFormat="1" x14ac:dyDescent="0.3">
      <c r="A418" s="6"/>
    </row>
    <row r="419" spans="1:1" s="7" customFormat="1" x14ac:dyDescent="0.3">
      <c r="A419" s="6"/>
    </row>
    <row r="420" spans="1:1" s="7" customFormat="1" x14ac:dyDescent="0.3">
      <c r="A420" s="6"/>
    </row>
    <row r="421" spans="1:1" s="7" customFormat="1" x14ac:dyDescent="0.3">
      <c r="A421" s="6"/>
    </row>
    <row r="422" spans="1:1" s="7" customFormat="1" x14ac:dyDescent="0.3">
      <c r="A422" s="6"/>
    </row>
    <row r="423" spans="1:1" s="7" customFormat="1" x14ac:dyDescent="0.3">
      <c r="A423" s="6"/>
    </row>
    <row r="424" spans="1:1" s="7" customFormat="1" x14ac:dyDescent="0.3">
      <c r="A424" s="6"/>
    </row>
    <row r="425" spans="1:1" s="7" customFormat="1" x14ac:dyDescent="0.3">
      <c r="A425" s="6"/>
    </row>
    <row r="426" spans="1:1" s="7" customFormat="1" x14ac:dyDescent="0.3">
      <c r="A426" s="6"/>
    </row>
    <row r="427" spans="1:1" s="7" customFormat="1" x14ac:dyDescent="0.3">
      <c r="A427" s="6"/>
    </row>
    <row r="428" spans="1:1" s="7" customFormat="1" x14ac:dyDescent="0.3">
      <c r="A428" s="6"/>
    </row>
    <row r="429" spans="1:1" s="7" customFormat="1" x14ac:dyDescent="0.3">
      <c r="A429" s="6"/>
    </row>
    <row r="430" spans="1:1" s="7" customFormat="1" x14ac:dyDescent="0.3">
      <c r="A430" s="6"/>
    </row>
    <row r="431" spans="1:1" s="7" customFormat="1" x14ac:dyDescent="0.3">
      <c r="A431" s="6"/>
    </row>
    <row r="432" spans="1:1" s="7" customFormat="1" x14ac:dyDescent="0.3">
      <c r="A432" s="6"/>
    </row>
    <row r="433" spans="1:1" s="7" customFormat="1" x14ac:dyDescent="0.3">
      <c r="A433" s="6"/>
    </row>
    <row r="434" spans="1:1" s="7" customFormat="1" x14ac:dyDescent="0.3">
      <c r="A434" s="6"/>
    </row>
    <row r="435" spans="1:1" s="7" customFormat="1" x14ac:dyDescent="0.3">
      <c r="A435" s="6"/>
    </row>
    <row r="436" spans="1:1" s="7" customFormat="1" x14ac:dyDescent="0.3">
      <c r="A436" s="6"/>
    </row>
    <row r="437" spans="1:1" s="7" customFormat="1" x14ac:dyDescent="0.3">
      <c r="A437" s="6"/>
    </row>
    <row r="438" spans="1:1" s="7" customFormat="1" x14ac:dyDescent="0.3">
      <c r="A438" s="6"/>
    </row>
    <row r="439" spans="1:1" s="7" customFormat="1" x14ac:dyDescent="0.3">
      <c r="A439" s="6"/>
    </row>
    <row r="440" spans="1:1" s="7" customFormat="1" x14ac:dyDescent="0.3">
      <c r="A440" s="6"/>
    </row>
    <row r="441" spans="1:1" s="7" customFormat="1" x14ac:dyDescent="0.3">
      <c r="A441" s="6"/>
    </row>
    <row r="442" spans="1:1" s="7" customFormat="1" x14ac:dyDescent="0.3">
      <c r="A442" s="6"/>
    </row>
    <row r="443" spans="1:1" s="7" customFormat="1" x14ac:dyDescent="0.3">
      <c r="A443" s="6"/>
    </row>
    <row r="444" spans="1:1" s="7" customFormat="1" x14ac:dyDescent="0.3">
      <c r="A444" s="6"/>
    </row>
    <row r="445" spans="1:1" s="7" customFormat="1" x14ac:dyDescent="0.3">
      <c r="A445" s="6"/>
    </row>
    <row r="446" spans="1:1" s="7" customFormat="1" x14ac:dyDescent="0.3">
      <c r="A446" s="6"/>
    </row>
    <row r="447" spans="1:1" s="7" customFormat="1" x14ac:dyDescent="0.3">
      <c r="A447" s="6"/>
    </row>
    <row r="448" spans="1:1" s="7" customFormat="1" x14ac:dyDescent="0.3">
      <c r="A448" s="6"/>
    </row>
    <row r="449" spans="1:1" s="7" customFormat="1" x14ac:dyDescent="0.3">
      <c r="A449" s="6"/>
    </row>
    <row r="450" spans="1:1" s="7" customFormat="1" x14ac:dyDescent="0.3">
      <c r="A450" s="6"/>
    </row>
    <row r="451" spans="1:1" s="7" customFormat="1" x14ac:dyDescent="0.3">
      <c r="A451" s="6"/>
    </row>
    <row r="452" spans="1:1" s="7" customFormat="1" x14ac:dyDescent="0.3">
      <c r="A452" s="6"/>
    </row>
    <row r="453" spans="1:1" s="7" customFormat="1" x14ac:dyDescent="0.3">
      <c r="A453" s="6"/>
    </row>
    <row r="454" spans="1:1" s="7" customFormat="1" x14ac:dyDescent="0.3">
      <c r="A454" s="6"/>
    </row>
    <row r="455" spans="1:1" s="7" customFormat="1" x14ac:dyDescent="0.3">
      <c r="A455" s="6"/>
    </row>
    <row r="456" spans="1:1" s="7" customFormat="1" x14ac:dyDescent="0.3">
      <c r="A456" s="6"/>
    </row>
    <row r="457" spans="1:1" s="7" customFormat="1" x14ac:dyDescent="0.3">
      <c r="A457" s="6"/>
    </row>
    <row r="458" spans="1:1" s="7" customFormat="1" x14ac:dyDescent="0.3">
      <c r="A458" s="6"/>
    </row>
    <row r="459" spans="1:1" s="7" customFormat="1" x14ac:dyDescent="0.3">
      <c r="A459" s="6"/>
    </row>
    <row r="460" spans="1:1" s="7" customFormat="1" x14ac:dyDescent="0.3">
      <c r="A460" s="6"/>
    </row>
    <row r="461" spans="1:1" s="7" customFormat="1" x14ac:dyDescent="0.3">
      <c r="A461" s="6"/>
    </row>
    <row r="462" spans="1:1" s="7" customFormat="1" x14ac:dyDescent="0.3">
      <c r="A462" s="6"/>
    </row>
    <row r="463" spans="1:1" s="7" customFormat="1" x14ac:dyDescent="0.3">
      <c r="A463" s="6"/>
    </row>
    <row r="464" spans="1:1" s="7" customFormat="1" x14ac:dyDescent="0.3">
      <c r="A464" s="6"/>
    </row>
    <row r="465" spans="1:1" s="7" customFormat="1" x14ac:dyDescent="0.3">
      <c r="A465" s="6"/>
    </row>
    <row r="466" spans="1:1" s="7" customFormat="1" x14ac:dyDescent="0.3">
      <c r="A466" s="6"/>
    </row>
    <row r="467" spans="1:1" s="7" customFormat="1" x14ac:dyDescent="0.3">
      <c r="A467" s="6"/>
    </row>
    <row r="468" spans="1:1" s="7" customFormat="1" x14ac:dyDescent="0.3">
      <c r="A468" s="6"/>
    </row>
    <row r="469" spans="1:1" s="7" customFormat="1" x14ac:dyDescent="0.3">
      <c r="A469" s="6"/>
    </row>
    <row r="470" spans="1:1" s="7" customFormat="1" x14ac:dyDescent="0.3">
      <c r="A470" s="6"/>
    </row>
    <row r="471" spans="1:1" s="7" customFormat="1" x14ac:dyDescent="0.3">
      <c r="A471" s="6"/>
    </row>
    <row r="472" spans="1:1" s="7" customFormat="1" x14ac:dyDescent="0.3">
      <c r="A472" s="6"/>
    </row>
    <row r="473" spans="1:1" s="7" customFormat="1" x14ac:dyDescent="0.3">
      <c r="A473" s="6"/>
    </row>
    <row r="474" spans="1:1" s="7" customFormat="1" x14ac:dyDescent="0.3">
      <c r="A474" s="6"/>
    </row>
    <row r="475" spans="1:1" s="7" customFormat="1" x14ac:dyDescent="0.3">
      <c r="A475" s="6"/>
    </row>
    <row r="476" spans="1:1" s="7" customFormat="1" x14ac:dyDescent="0.3">
      <c r="A476" s="6"/>
    </row>
    <row r="477" spans="1:1" s="7" customFormat="1" x14ac:dyDescent="0.3">
      <c r="A477" s="6"/>
    </row>
    <row r="478" spans="1:1" s="7" customFormat="1" x14ac:dyDescent="0.3">
      <c r="A478" s="6"/>
    </row>
    <row r="479" spans="1:1" s="7" customFormat="1" x14ac:dyDescent="0.3">
      <c r="A479" s="6"/>
    </row>
    <row r="480" spans="1:1" s="7" customFormat="1" x14ac:dyDescent="0.3">
      <c r="A480" s="6"/>
    </row>
    <row r="481" spans="1:1" s="7" customFormat="1" x14ac:dyDescent="0.3">
      <c r="A481" s="6"/>
    </row>
    <row r="482" spans="1:1" s="7" customFormat="1" x14ac:dyDescent="0.3">
      <c r="A482" s="6"/>
    </row>
    <row r="483" spans="1:1" s="7" customFormat="1" x14ac:dyDescent="0.3">
      <c r="A483" s="6"/>
    </row>
    <row r="484" spans="1:1" s="7" customFormat="1" x14ac:dyDescent="0.3">
      <c r="A484" s="6"/>
    </row>
    <row r="485" spans="1:1" s="7" customFormat="1" x14ac:dyDescent="0.3">
      <c r="A485" s="6"/>
    </row>
    <row r="486" spans="1:1" s="7" customFormat="1" x14ac:dyDescent="0.3">
      <c r="A486" s="6"/>
    </row>
    <row r="487" spans="1:1" s="7" customFormat="1" x14ac:dyDescent="0.3">
      <c r="A487" s="6"/>
    </row>
    <row r="488" spans="1:1" s="7" customFormat="1" x14ac:dyDescent="0.3">
      <c r="A488" s="6"/>
    </row>
    <row r="489" spans="1:1" s="7" customFormat="1" x14ac:dyDescent="0.3">
      <c r="A489" s="6"/>
    </row>
    <row r="490" spans="1:1" s="7" customFormat="1" x14ac:dyDescent="0.3">
      <c r="A490" s="6"/>
    </row>
    <row r="491" spans="1:1" s="7" customFormat="1" x14ac:dyDescent="0.3">
      <c r="A491" s="6"/>
    </row>
    <row r="492" spans="1:1" s="7" customFormat="1" x14ac:dyDescent="0.3">
      <c r="A492" s="6"/>
    </row>
    <row r="493" spans="1:1" s="7" customFormat="1" x14ac:dyDescent="0.3">
      <c r="A493" s="6"/>
    </row>
    <row r="494" spans="1:1" s="7" customFormat="1" x14ac:dyDescent="0.3">
      <c r="A494" s="6"/>
    </row>
    <row r="495" spans="1:1" s="7" customFormat="1" x14ac:dyDescent="0.3">
      <c r="A495" s="6"/>
    </row>
    <row r="496" spans="1:1" s="7" customFormat="1" x14ac:dyDescent="0.3">
      <c r="A496" s="6"/>
    </row>
    <row r="497" spans="1:1" s="7" customFormat="1" x14ac:dyDescent="0.3">
      <c r="A497" s="6"/>
    </row>
    <row r="498" spans="1:1" s="7" customFormat="1" x14ac:dyDescent="0.3">
      <c r="A498" s="6"/>
    </row>
    <row r="499" spans="1:1" s="7" customFormat="1" x14ac:dyDescent="0.3">
      <c r="A499" s="6"/>
    </row>
    <row r="500" spans="1:1" s="7" customFormat="1" x14ac:dyDescent="0.3">
      <c r="A500" s="6"/>
    </row>
    <row r="501" spans="1:1" s="7" customFormat="1" x14ac:dyDescent="0.3">
      <c r="A501" s="6"/>
    </row>
    <row r="502" spans="1:1" s="7" customFormat="1" x14ac:dyDescent="0.3">
      <c r="A502" s="6"/>
    </row>
    <row r="503" spans="1:1" s="7" customFormat="1" x14ac:dyDescent="0.3">
      <c r="A503" s="6"/>
    </row>
    <row r="504" spans="1:1" s="7" customFormat="1" x14ac:dyDescent="0.3">
      <c r="A504" s="6"/>
    </row>
    <row r="505" spans="1:1" s="7" customFormat="1" x14ac:dyDescent="0.3">
      <c r="A505" s="6"/>
    </row>
    <row r="506" spans="1:1" s="7" customFormat="1" x14ac:dyDescent="0.3">
      <c r="A506" s="6"/>
    </row>
    <row r="507" spans="1:1" s="7" customFormat="1" x14ac:dyDescent="0.3">
      <c r="A507" s="6"/>
    </row>
    <row r="508" spans="1:1" s="7" customFormat="1" x14ac:dyDescent="0.3">
      <c r="A508" s="6"/>
    </row>
    <row r="509" spans="1:1" s="7" customFormat="1" x14ac:dyDescent="0.3">
      <c r="A509" s="6"/>
    </row>
    <row r="510" spans="1:1" s="7" customFormat="1" x14ac:dyDescent="0.3">
      <c r="A510" s="6"/>
    </row>
    <row r="511" spans="1:1" s="7" customFormat="1" x14ac:dyDescent="0.3">
      <c r="A511" s="6"/>
    </row>
    <row r="512" spans="1:1" s="7" customFormat="1" x14ac:dyDescent="0.3">
      <c r="A512" s="6"/>
    </row>
    <row r="513" spans="1:1" s="7" customFormat="1" x14ac:dyDescent="0.3">
      <c r="A513" s="6"/>
    </row>
    <row r="514" spans="1:1" s="7" customFormat="1" x14ac:dyDescent="0.3">
      <c r="A514" s="6"/>
    </row>
    <row r="515" spans="1:1" s="7" customFormat="1" x14ac:dyDescent="0.3">
      <c r="A515" s="6"/>
    </row>
    <row r="516" spans="1:1" s="7" customFormat="1" x14ac:dyDescent="0.3">
      <c r="A516" s="6"/>
    </row>
    <row r="517" spans="1:1" s="7" customFormat="1" x14ac:dyDescent="0.3">
      <c r="A517" s="6"/>
    </row>
    <row r="518" spans="1:1" s="7" customFormat="1" x14ac:dyDescent="0.3">
      <c r="A518" s="6"/>
    </row>
    <row r="519" spans="1:1" s="7" customFormat="1" x14ac:dyDescent="0.3">
      <c r="A519" s="6"/>
    </row>
    <row r="520" spans="1:1" s="7" customFormat="1" x14ac:dyDescent="0.3">
      <c r="A520" s="6"/>
    </row>
    <row r="521" spans="1:1" s="7" customFormat="1" x14ac:dyDescent="0.3">
      <c r="A521" s="6"/>
    </row>
    <row r="522" spans="1:1" s="7" customFormat="1" x14ac:dyDescent="0.3">
      <c r="A522" s="6"/>
    </row>
    <row r="523" spans="1:1" s="7" customFormat="1" x14ac:dyDescent="0.3">
      <c r="A523" s="6"/>
    </row>
    <row r="524" spans="1:1" s="7" customFormat="1" x14ac:dyDescent="0.3">
      <c r="A524" s="6"/>
    </row>
    <row r="525" spans="1:1" s="7" customFormat="1" x14ac:dyDescent="0.3">
      <c r="A525" s="6"/>
    </row>
    <row r="526" spans="1:1" s="7" customFormat="1" x14ac:dyDescent="0.3">
      <c r="A526" s="6"/>
    </row>
    <row r="527" spans="1:1" s="7" customFormat="1" x14ac:dyDescent="0.3">
      <c r="A527" s="6"/>
    </row>
    <row r="528" spans="1:1" s="7" customFormat="1" x14ac:dyDescent="0.3">
      <c r="A528" s="6"/>
    </row>
    <row r="529" spans="1:1" s="7" customFormat="1" x14ac:dyDescent="0.3">
      <c r="A529" s="6"/>
    </row>
    <row r="530" spans="1:1" s="7" customFormat="1" x14ac:dyDescent="0.3">
      <c r="A530" s="6"/>
    </row>
    <row r="531" spans="1:1" s="7" customFormat="1" x14ac:dyDescent="0.3">
      <c r="A531" s="6"/>
    </row>
    <row r="532" spans="1:1" s="7" customFormat="1" x14ac:dyDescent="0.3">
      <c r="A532" s="6"/>
    </row>
    <row r="533" spans="1:1" s="7" customFormat="1" x14ac:dyDescent="0.3">
      <c r="A533" s="6"/>
    </row>
    <row r="534" spans="1:1" s="7" customFormat="1" x14ac:dyDescent="0.3">
      <c r="A534" s="6"/>
    </row>
    <row r="535" spans="1:1" s="7" customFormat="1" x14ac:dyDescent="0.3">
      <c r="A535" s="6"/>
    </row>
    <row r="536" spans="1:1" s="7" customFormat="1" x14ac:dyDescent="0.3">
      <c r="A536" s="6"/>
    </row>
    <row r="537" spans="1:1" s="7" customFormat="1" x14ac:dyDescent="0.3">
      <c r="A537" s="6"/>
    </row>
    <row r="538" spans="1:1" s="7" customFormat="1" x14ac:dyDescent="0.3">
      <c r="A538" s="6"/>
    </row>
    <row r="539" spans="1:1" s="7" customFormat="1" x14ac:dyDescent="0.3">
      <c r="A539" s="6"/>
    </row>
    <row r="540" spans="1:1" s="7" customFormat="1" x14ac:dyDescent="0.3">
      <c r="A540" s="6"/>
    </row>
    <row r="541" spans="1:1" s="7" customFormat="1" x14ac:dyDescent="0.3">
      <c r="A541" s="6"/>
    </row>
    <row r="542" spans="1:1" s="7" customFormat="1" x14ac:dyDescent="0.3">
      <c r="A542" s="6"/>
    </row>
    <row r="543" spans="1:1" s="7" customFormat="1" x14ac:dyDescent="0.3">
      <c r="A543" s="6"/>
    </row>
    <row r="544" spans="1:1" s="7" customFormat="1" x14ac:dyDescent="0.3">
      <c r="A544" s="6"/>
    </row>
    <row r="545" spans="1:1" s="7" customFormat="1" x14ac:dyDescent="0.3">
      <c r="A545" s="6"/>
    </row>
    <row r="546" spans="1:1" s="7" customFormat="1" x14ac:dyDescent="0.3">
      <c r="A546" s="6"/>
    </row>
    <row r="547" spans="1:1" s="7" customFormat="1" x14ac:dyDescent="0.3">
      <c r="A547" s="6"/>
    </row>
    <row r="548" spans="1:1" s="7" customFormat="1" x14ac:dyDescent="0.3">
      <c r="A548" s="6"/>
    </row>
    <row r="549" spans="1:1" s="7" customFormat="1" x14ac:dyDescent="0.3">
      <c r="A549" s="6"/>
    </row>
    <row r="550" spans="1:1" s="7" customFormat="1" x14ac:dyDescent="0.3">
      <c r="A550" s="6"/>
    </row>
    <row r="551" spans="1:1" s="7" customFormat="1" x14ac:dyDescent="0.3">
      <c r="A551" s="6"/>
    </row>
    <row r="552" spans="1:1" s="7" customFormat="1" x14ac:dyDescent="0.3">
      <c r="A552" s="6"/>
    </row>
    <row r="553" spans="1:1" s="7" customFormat="1" x14ac:dyDescent="0.3">
      <c r="A553" s="6"/>
    </row>
    <row r="554" spans="1:1" s="7" customFormat="1" x14ac:dyDescent="0.3">
      <c r="A554" s="6"/>
    </row>
    <row r="555" spans="1:1" s="7" customFormat="1" x14ac:dyDescent="0.3">
      <c r="A555" s="6"/>
    </row>
    <row r="556" spans="1:1" s="7" customFormat="1" x14ac:dyDescent="0.3">
      <c r="A556" s="6"/>
    </row>
    <row r="557" spans="1:1" s="7" customFormat="1" x14ac:dyDescent="0.3">
      <c r="A557" s="6"/>
    </row>
    <row r="558" spans="1:1" s="7" customFormat="1" x14ac:dyDescent="0.3">
      <c r="A558" s="6"/>
    </row>
    <row r="559" spans="1:1" s="7" customFormat="1" x14ac:dyDescent="0.3">
      <c r="A559" s="6"/>
    </row>
    <row r="560" spans="1:1" s="7" customFormat="1" x14ac:dyDescent="0.3">
      <c r="A560" s="6"/>
    </row>
    <row r="561" spans="1:1" s="7" customFormat="1" x14ac:dyDescent="0.3">
      <c r="A561" s="6"/>
    </row>
    <row r="562" spans="1:1" s="7" customFormat="1" x14ac:dyDescent="0.3">
      <c r="A562" s="6"/>
    </row>
    <row r="563" spans="1:1" s="7" customFormat="1" x14ac:dyDescent="0.3">
      <c r="A563" s="6"/>
    </row>
    <row r="564" spans="1:1" s="7" customFormat="1" x14ac:dyDescent="0.3">
      <c r="A564" s="6"/>
    </row>
    <row r="565" spans="1:1" s="7" customFormat="1" x14ac:dyDescent="0.3">
      <c r="A565" s="6"/>
    </row>
    <row r="566" spans="1:1" s="7" customFormat="1" x14ac:dyDescent="0.3">
      <c r="A566" s="6"/>
    </row>
    <row r="567" spans="1:1" s="7" customFormat="1" x14ac:dyDescent="0.3">
      <c r="A567" s="6"/>
    </row>
    <row r="568" spans="1:1" s="7" customFormat="1" x14ac:dyDescent="0.3">
      <c r="A568" s="6"/>
    </row>
    <row r="569" spans="1:1" s="7" customFormat="1" x14ac:dyDescent="0.3">
      <c r="A569" s="6"/>
    </row>
    <row r="570" spans="1:1" s="7" customFormat="1" x14ac:dyDescent="0.3">
      <c r="A570" s="6"/>
    </row>
    <row r="571" spans="1:1" s="7" customFormat="1" x14ac:dyDescent="0.3">
      <c r="A571" s="6"/>
    </row>
    <row r="572" spans="1:1" s="7" customFormat="1" x14ac:dyDescent="0.3">
      <c r="A572" s="6"/>
    </row>
    <row r="573" spans="1:1" s="7" customFormat="1" x14ac:dyDescent="0.3">
      <c r="A573" s="6"/>
    </row>
    <row r="574" spans="1:1" s="7" customFormat="1" x14ac:dyDescent="0.3">
      <c r="A574" s="6"/>
    </row>
    <row r="575" spans="1:1" s="7" customFormat="1" x14ac:dyDescent="0.3">
      <c r="A575" s="6"/>
    </row>
    <row r="576" spans="1:1" s="7" customFormat="1" x14ac:dyDescent="0.3">
      <c r="A576" s="6"/>
    </row>
    <row r="577" spans="1:1" s="7" customFormat="1" x14ac:dyDescent="0.3">
      <c r="A577" s="6"/>
    </row>
    <row r="578" spans="1:1" s="7" customFormat="1" x14ac:dyDescent="0.3">
      <c r="A578" s="6"/>
    </row>
    <row r="579" spans="1:1" s="7" customFormat="1" x14ac:dyDescent="0.3">
      <c r="A579" s="6"/>
    </row>
    <row r="580" spans="1:1" s="7" customFormat="1" x14ac:dyDescent="0.3">
      <c r="A580" s="6"/>
    </row>
    <row r="581" spans="1:1" s="7" customFormat="1" x14ac:dyDescent="0.3">
      <c r="A581" s="6"/>
    </row>
    <row r="582" spans="1:1" s="7" customFormat="1" x14ac:dyDescent="0.3">
      <c r="A582" s="6"/>
    </row>
    <row r="583" spans="1:1" s="7" customFormat="1" x14ac:dyDescent="0.3">
      <c r="A583" s="6"/>
    </row>
    <row r="584" spans="1:1" s="7" customFormat="1" x14ac:dyDescent="0.3">
      <c r="A584" s="6"/>
    </row>
    <row r="585" spans="1:1" s="7" customFormat="1" x14ac:dyDescent="0.3">
      <c r="A585" s="6"/>
    </row>
    <row r="586" spans="1:1" s="7" customFormat="1" x14ac:dyDescent="0.3">
      <c r="A586" s="6"/>
    </row>
    <row r="587" spans="1:1" s="7" customFormat="1" x14ac:dyDescent="0.3">
      <c r="A587" s="6"/>
    </row>
    <row r="588" spans="1:1" s="7" customFormat="1" x14ac:dyDescent="0.3">
      <c r="A588" s="6"/>
    </row>
    <row r="589" spans="1:1" s="7" customFormat="1" x14ac:dyDescent="0.3">
      <c r="A589" s="6"/>
    </row>
    <row r="590" spans="1:1" s="7" customFormat="1" x14ac:dyDescent="0.3">
      <c r="A590" s="6"/>
    </row>
    <row r="591" spans="1:1" s="7" customFormat="1" x14ac:dyDescent="0.3">
      <c r="A591" s="6"/>
    </row>
    <row r="592" spans="1:1" s="7" customFormat="1" x14ac:dyDescent="0.3">
      <c r="A592" s="6"/>
    </row>
    <row r="593" spans="1:1" s="7" customFormat="1" x14ac:dyDescent="0.3">
      <c r="A593" s="6"/>
    </row>
    <row r="594" spans="1:1" s="7" customFormat="1" x14ac:dyDescent="0.3">
      <c r="A594" s="6"/>
    </row>
    <row r="595" spans="1:1" s="7" customFormat="1" x14ac:dyDescent="0.3">
      <c r="A595" s="6"/>
    </row>
    <row r="596" spans="1:1" s="7" customFormat="1" x14ac:dyDescent="0.3">
      <c r="A596" s="6"/>
    </row>
    <row r="597" spans="1:1" s="7" customFormat="1" x14ac:dyDescent="0.3">
      <c r="A597" s="6"/>
    </row>
    <row r="598" spans="1:1" s="7" customFormat="1" x14ac:dyDescent="0.3">
      <c r="A598" s="6"/>
    </row>
    <row r="599" spans="1:1" s="7" customFormat="1" x14ac:dyDescent="0.3">
      <c r="A599" s="6"/>
    </row>
    <row r="600" spans="1:1" s="7" customFormat="1" x14ac:dyDescent="0.3">
      <c r="A600" s="6"/>
    </row>
    <row r="601" spans="1:1" s="7" customFormat="1" x14ac:dyDescent="0.3">
      <c r="A601" s="6"/>
    </row>
    <row r="602" spans="1:1" s="7" customFormat="1" x14ac:dyDescent="0.3">
      <c r="A602" s="6"/>
    </row>
    <row r="603" spans="1:1" s="7" customFormat="1" x14ac:dyDescent="0.3">
      <c r="A603" s="6"/>
    </row>
    <row r="604" spans="1:1" s="7" customFormat="1" x14ac:dyDescent="0.3">
      <c r="A604" s="6"/>
    </row>
    <row r="605" spans="1:1" s="7" customFormat="1" x14ac:dyDescent="0.3">
      <c r="A605" s="6"/>
    </row>
    <row r="606" spans="1:1" s="7" customFormat="1" x14ac:dyDescent="0.3">
      <c r="A606" s="6"/>
    </row>
    <row r="607" spans="1:1" s="7" customFormat="1" x14ac:dyDescent="0.3">
      <c r="A607" s="6"/>
    </row>
    <row r="608" spans="1:1" s="7" customFormat="1" x14ac:dyDescent="0.3">
      <c r="A608" s="6"/>
    </row>
    <row r="609" spans="1:1" s="7" customFormat="1" x14ac:dyDescent="0.3">
      <c r="A609" s="6"/>
    </row>
    <row r="610" spans="1:1" s="7" customFormat="1" x14ac:dyDescent="0.3">
      <c r="A610" s="6"/>
    </row>
    <row r="611" spans="1:1" s="7" customFormat="1" x14ac:dyDescent="0.3">
      <c r="A611" s="6"/>
    </row>
    <row r="612" spans="1:1" s="7" customFormat="1" x14ac:dyDescent="0.3">
      <c r="A612" s="6"/>
    </row>
    <row r="613" spans="1:1" s="7" customFormat="1" x14ac:dyDescent="0.3">
      <c r="A613" s="6"/>
    </row>
    <row r="614" spans="1:1" s="7" customFormat="1" x14ac:dyDescent="0.3">
      <c r="A614" s="6"/>
    </row>
    <row r="615" spans="1:1" s="7" customFormat="1" x14ac:dyDescent="0.3">
      <c r="A615" s="6"/>
    </row>
    <row r="616" spans="1:1" s="7" customFormat="1" x14ac:dyDescent="0.3">
      <c r="A616" s="6"/>
    </row>
    <row r="617" spans="1:1" s="7" customFormat="1" x14ac:dyDescent="0.3">
      <c r="A617" s="6"/>
    </row>
    <row r="618" spans="1:1" s="7" customFormat="1" x14ac:dyDescent="0.3">
      <c r="A618" s="6"/>
    </row>
    <row r="619" spans="1:1" s="7" customFormat="1" x14ac:dyDescent="0.3">
      <c r="A619" s="6"/>
    </row>
    <row r="620" spans="1:1" s="7" customFormat="1" x14ac:dyDescent="0.3">
      <c r="A620" s="6"/>
    </row>
    <row r="621" spans="1:1" s="7" customFormat="1" x14ac:dyDescent="0.3">
      <c r="A621" s="6"/>
    </row>
    <row r="622" spans="1:1" s="7" customFormat="1" x14ac:dyDescent="0.3">
      <c r="A622" s="6"/>
    </row>
    <row r="623" spans="1:1" s="7" customFormat="1" x14ac:dyDescent="0.3">
      <c r="A623" s="6"/>
    </row>
    <row r="624" spans="1:1" s="7" customFormat="1" x14ac:dyDescent="0.3">
      <c r="A624" s="6"/>
    </row>
    <row r="625" spans="1:1" s="7" customFormat="1" x14ac:dyDescent="0.3">
      <c r="A625" s="6"/>
    </row>
    <row r="626" spans="1:1" s="7" customFormat="1" x14ac:dyDescent="0.3">
      <c r="A626" s="6"/>
    </row>
    <row r="627" spans="1:1" s="7" customFormat="1" x14ac:dyDescent="0.3">
      <c r="A627" s="6"/>
    </row>
    <row r="628" spans="1:1" s="7" customFormat="1" x14ac:dyDescent="0.3">
      <c r="A628" s="6"/>
    </row>
    <row r="629" spans="1:1" s="7" customFormat="1" x14ac:dyDescent="0.3">
      <c r="A629" s="6"/>
    </row>
    <row r="630" spans="1:1" s="7" customFormat="1" x14ac:dyDescent="0.3">
      <c r="A630" s="6"/>
    </row>
    <row r="631" spans="1:1" s="7" customFormat="1" x14ac:dyDescent="0.3">
      <c r="A631" s="6"/>
    </row>
    <row r="632" spans="1:1" s="7" customFormat="1" x14ac:dyDescent="0.3">
      <c r="A632" s="6"/>
    </row>
    <row r="633" spans="1:1" s="7" customFormat="1" x14ac:dyDescent="0.3">
      <c r="A633" s="6"/>
    </row>
    <row r="634" spans="1:1" s="7" customFormat="1" x14ac:dyDescent="0.3">
      <c r="A634" s="6"/>
    </row>
    <row r="635" spans="1:1" s="7" customFormat="1" x14ac:dyDescent="0.3">
      <c r="A635" s="6"/>
    </row>
    <row r="636" spans="1:1" s="7" customFormat="1" x14ac:dyDescent="0.3">
      <c r="A636" s="6"/>
    </row>
    <row r="637" spans="1:1" s="7" customFormat="1" x14ac:dyDescent="0.3">
      <c r="A637" s="6"/>
    </row>
    <row r="638" spans="1:1" s="7" customFormat="1" x14ac:dyDescent="0.3">
      <c r="A638" s="6"/>
    </row>
    <row r="639" spans="1:1" s="7" customFormat="1" x14ac:dyDescent="0.3">
      <c r="A639" s="6"/>
    </row>
    <row r="640" spans="1:1" s="7" customFormat="1" x14ac:dyDescent="0.3">
      <c r="A640" s="6"/>
    </row>
    <row r="641" spans="1:1" s="7" customFormat="1" x14ac:dyDescent="0.3">
      <c r="A641" s="6"/>
    </row>
    <row r="642" spans="1:1" s="7" customFormat="1" x14ac:dyDescent="0.3">
      <c r="A642" s="6"/>
    </row>
    <row r="643" spans="1:1" s="7" customFormat="1" x14ac:dyDescent="0.3">
      <c r="A643" s="6"/>
    </row>
    <row r="644" spans="1:1" s="7" customFormat="1" x14ac:dyDescent="0.3">
      <c r="A644" s="6"/>
    </row>
    <row r="645" spans="1:1" s="7" customFormat="1" x14ac:dyDescent="0.3">
      <c r="A645" s="6"/>
    </row>
    <row r="646" spans="1:1" s="7" customFormat="1" x14ac:dyDescent="0.3">
      <c r="A646" s="6"/>
    </row>
    <row r="647" spans="1:1" s="7" customFormat="1" x14ac:dyDescent="0.3">
      <c r="A647" s="6"/>
    </row>
    <row r="648" spans="1:1" s="7" customFormat="1" x14ac:dyDescent="0.3">
      <c r="A648" s="6"/>
    </row>
    <row r="649" spans="1:1" s="7" customFormat="1" x14ac:dyDescent="0.3">
      <c r="A649" s="6"/>
    </row>
    <row r="650" spans="1:1" s="7" customFormat="1" x14ac:dyDescent="0.3">
      <c r="A650" s="6"/>
    </row>
    <row r="651" spans="1:1" s="7" customFormat="1" x14ac:dyDescent="0.3">
      <c r="A651" s="6"/>
    </row>
    <row r="652" spans="1:1" s="7" customFormat="1" x14ac:dyDescent="0.3">
      <c r="A652" s="6"/>
    </row>
    <row r="653" spans="1:1" s="7" customFormat="1" x14ac:dyDescent="0.3">
      <c r="A653" s="6"/>
    </row>
    <row r="654" spans="1:1" s="7" customFormat="1" x14ac:dyDescent="0.3">
      <c r="A654" s="6"/>
    </row>
    <row r="655" spans="1:1" s="7" customFormat="1" x14ac:dyDescent="0.3">
      <c r="A655" s="6"/>
    </row>
    <row r="656" spans="1:1" s="7" customFormat="1" x14ac:dyDescent="0.3">
      <c r="A656" s="6"/>
    </row>
    <row r="657" spans="1:1" s="7" customFormat="1" x14ac:dyDescent="0.3">
      <c r="A657" s="6"/>
    </row>
    <row r="658" spans="1:1" s="7" customFormat="1" x14ac:dyDescent="0.3">
      <c r="A658" s="6"/>
    </row>
    <row r="659" spans="1:1" s="7" customFormat="1" x14ac:dyDescent="0.3">
      <c r="A659" s="6"/>
    </row>
    <row r="660" spans="1:1" s="7" customFormat="1" x14ac:dyDescent="0.3">
      <c r="A660" s="6"/>
    </row>
    <row r="661" spans="1:1" s="7" customFormat="1" x14ac:dyDescent="0.3">
      <c r="A661" s="6"/>
    </row>
    <row r="662" spans="1:1" s="7" customFormat="1" x14ac:dyDescent="0.3">
      <c r="A662" s="6"/>
    </row>
    <row r="663" spans="1:1" s="7" customFormat="1" x14ac:dyDescent="0.3">
      <c r="A663" s="6"/>
    </row>
    <row r="664" spans="1:1" s="7" customFormat="1" x14ac:dyDescent="0.3">
      <c r="A664" s="6"/>
    </row>
    <row r="665" spans="1:1" s="7" customFormat="1" x14ac:dyDescent="0.3">
      <c r="A665" s="6"/>
    </row>
    <row r="666" spans="1:1" s="7" customFormat="1" x14ac:dyDescent="0.3">
      <c r="A666" s="6"/>
    </row>
    <row r="667" spans="1:1" s="7" customFormat="1" x14ac:dyDescent="0.3">
      <c r="A667" s="6"/>
    </row>
    <row r="668" spans="1:1" s="7" customFormat="1" x14ac:dyDescent="0.3">
      <c r="A668" s="6"/>
    </row>
    <row r="669" spans="1:1" s="7" customFormat="1" x14ac:dyDescent="0.3">
      <c r="A669" s="6"/>
    </row>
    <row r="670" spans="1:1" s="7" customFormat="1" x14ac:dyDescent="0.3">
      <c r="A670" s="6"/>
    </row>
    <row r="671" spans="1:1" s="7" customFormat="1" x14ac:dyDescent="0.3">
      <c r="A671" s="6"/>
    </row>
    <row r="672" spans="1:1" s="7" customFormat="1" x14ac:dyDescent="0.3">
      <c r="A672" s="6"/>
    </row>
    <row r="673" spans="1:1" s="7" customFormat="1" x14ac:dyDescent="0.3">
      <c r="A673" s="6"/>
    </row>
    <row r="674" spans="1:1" s="7" customFormat="1" x14ac:dyDescent="0.3">
      <c r="A674" s="6"/>
    </row>
    <row r="675" spans="1:1" s="7" customFormat="1" x14ac:dyDescent="0.3">
      <c r="A675" s="6"/>
    </row>
    <row r="676" spans="1:1" s="7" customFormat="1" x14ac:dyDescent="0.3">
      <c r="A676" s="6"/>
    </row>
    <row r="677" spans="1:1" s="7" customFormat="1" x14ac:dyDescent="0.3">
      <c r="A677" s="6"/>
    </row>
    <row r="678" spans="1:1" s="7" customFormat="1" x14ac:dyDescent="0.3">
      <c r="A678" s="6"/>
    </row>
    <row r="679" spans="1:1" s="7" customFormat="1" x14ac:dyDescent="0.3">
      <c r="A679" s="6"/>
    </row>
    <row r="680" spans="1:1" s="7" customFormat="1" x14ac:dyDescent="0.3">
      <c r="A680" s="6"/>
    </row>
    <row r="681" spans="1:1" s="7" customFormat="1" x14ac:dyDescent="0.3">
      <c r="A681" s="6"/>
    </row>
    <row r="682" spans="1:1" s="7" customFormat="1" x14ac:dyDescent="0.3">
      <c r="A682" s="6"/>
    </row>
    <row r="683" spans="1:1" s="7" customFormat="1" x14ac:dyDescent="0.3">
      <c r="A683" s="6"/>
    </row>
    <row r="684" spans="1:1" s="7" customFormat="1" x14ac:dyDescent="0.3">
      <c r="A684" s="6"/>
    </row>
    <row r="685" spans="1:1" s="7" customFormat="1" x14ac:dyDescent="0.3">
      <c r="A685" s="6"/>
    </row>
    <row r="686" spans="1:1" s="7" customFormat="1" x14ac:dyDescent="0.3">
      <c r="A686" s="6"/>
    </row>
    <row r="687" spans="1:1" s="7" customFormat="1" x14ac:dyDescent="0.3">
      <c r="A687" s="6"/>
    </row>
    <row r="688" spans="1:1" s="7" customFormat="1" x14ac:dyDescent="0.3">
      <c r="A688" s="6"/>
    </row>
    <row r="689" spans="1:1" s="7" customFormat="1" x14ac:dyDescent="0.3">
      <c r="A689" s="6"/>
    </row>
    <row r="690" spans="1:1" s="7" customFormat="1" x14ac:dyDescent="0.3">
      <c r="A690" s="6"/>
    </row>
    <row r="691" spans="1:1" s="7" customFormat="1" x14ac:dyDescent="0.3">
      <c r="A691" s="6"/>
    </row>
    <row r="692" spans="1:1" s="7" customFormat="1" x14ac:dyDescent="0.3">
      <c r="A692" s="6"/>
    </row>
    <row r="693" spans="1:1" s="7" customFormat="1" x14ac:dyDescent="0.3">
      <c r="A693" s="6"/>
    </row>
    <row r="694" spans="1:1" s="7" customFormat="1" x14ac:dyDescent="0.3">
      <c r="A694" s="6"/>
    </row>
    <row r="695" spans="1:1" s="7" customFormat="1" x14ac:dyDescent="0.3">
      <c r="A695" s="6"/>
    </row>
    <row r="696" spans="1:1" s="7" customFormat="1" x14ac:dyDescent="0.3">
      <c r="A696" s="6"/>
    </row>
    <row r="697" spans="1:1" s="7" customFormat="1" x14ac:dyDescent="0.3">
      <c r="A697" s="6"/>
    </row>
    <row r="698" spans="1:1" s="7" customFormat="1" x14ac:dyDescent="0.3">
      <c r="A698" s="6"/>
    </row>
    <row r="699" spans="1:1" s="7" customFormat="1" x14ac:dyDescent="0.3">
      <c r="A699" s="6"/>
    </row>
    <row r="700" spans="1:1" s="7" customFormat="1" x14ac:dyDescent="0.3">
      <c r="A700" s="6"/>
    </row>
    <row r="701" spans="1:1" s="7" customFormat="1" x14ac:dyDescent="0.3">
      <c r="A701" s="6"/>
    </row>
    <row r="702" spans="1:1" s="7" customFormat="1" x14ac:dyDescent="0.3">
      <c r="A702" s="6"/>
    </row>
    <row r="703" spans="1:1" s="7" customFormat="1" x14ac:dyDescent="0.3">
      <c r="A703" s="6"/>
    </row>
    <row r="704" spans="1:1" s="7" customFormat="1" x14ac:dyDescent="0.3">
      <c r="A704" s="6"/>
    </row>
    <row r="705" spans="1:1" s="7" customFormat="1" x14ac:dyDescent="0.3">
      <c r="A705" s="6"/>
    </row>
    <row r="706" spans="1:1" s="7" customFormat="1" x14ac:dyDescent="0.3">
      <c r="A706" s="6"/>
    </row>
    <row r="707" spans="1:1" s="7" customFormat="1" x14ac:dyDescent="0.3">
      <c r="A707" s="6"/>
    </row>
    <row r="708" spans="1:1" s="7" customFormat="1" x14ac:dyDescent="0.3">
      <c r="A708" s="6"/>
    </row>
    <row r="709" spans="1:1" s="7" customFormat="1" x14ac:dyDescent="0.3">
      <c r="A709" s="6"/>
    </row>
    <row r="710" spans="1:1" s="7" customFormat="1" x14ac:dyDescent="0.3">
      <c r="A710" s="6"/>
    </row>
    <row r="711" spans="1:1" s="7" customFormat="1" x14ac:dyDescent="0.3">
      <c r="A711" s="6"/>
    </row>
    <row r="712" spans="1:1" s="7" customFormat="1" x14ac:dyDescent="0.3">
      <c r="A712" s="6"/>
    </row>
    <row r="713" spans="1:1" s="7" customFormat="1" x14ac:dyDescent="0.3">
      <c r="A713" s="6"/>
    </row>
    <row r="714" spans="1:1" s="7" customFormat="1" x14ac:dyDescent="0.3">
      <c r="A714" s="6"/>
    </row>
    <row r="715" spans="1:1" s="7" customFormat="1" x14ac:dyDescent="0.3">
      <c r="A715" s="6"/>
    </row>
    <row r="716" spans="1:1" s="7" customFormat="1" x14ac:dyDescent="0.3">
      <c r="A716" s="6"/>
    </row>
    <row r="717" spans="1:1" s="7" customFormat="1" x14ac:dyDescent="0.3">
      <c r="A717" s="6"/>
    </row>
    <row r="718" spans="1:1" s="7" customFormat="1" x14ac:dyDescent="0.3">
      <c r="A718" s="6"/>
    </row>
    <row r="719" spans="1:1" s="7" customFormat="1" x14ac:dyDescent="0.3">
      <c r="A719" s="6"/>
    </row>
    <row r="720" spans="1:1" s="7" customFormat="1" x14ac:dyDescent="0.3">
      <c r="A720" s="6"/>
    </row>
    <row r="721" spans="1:1" s="7" customFormat="1" x14ac:dyDescent="0.3">
      <c r="A721" s="6"/>
    </row>
    <row r="722" spans="1:1" s="7" customFormat="1" x14ac:dyDescent="0.3">
      <c r="A722" s="6"/>
    </row>
    <row r="723" spans="1:1" s="7" customFormat="1" x14ac:dyDescent="0.3">
      <c r="A723" s="6"/>
    </row>
    <row r="724" spans="1:1" s="7" customFormat="1" x14ac:dyDescent="0.3">
      <c r="A724" s="6"/>
    </row>
    <row r="725" spans="1:1" s="7" customFormat="1" x14ac:dyDescent="0.3">
      <c r="A725" s="6"/>
    </row>
    <row r="726" spans="1:1" s="7" customFormat="1" x14ac:dyDescent="0.3">
      <c r="A726" s="6"/>
    </row>
    <row r="727" spans="1:1" s="7" customFormat="1" x14ac:dyDescent="0.3">
      <c r="A727" s="6"/>
    </row>
    <row r="728" spans="1:1" s="7" customFormat="1" x14ac:dyDescent="0.3">
      <c r="A728" s="6"/>
    </row>
    <row r="729" spans="1:1" s="7" customFormat="1" x14ac:dyDescent="0.3">
      <c r="A729" s="6"/>
    </row>
    <row r="730" spans="1:1" s="7" customFormat="1" x14ac:dyDescent="0.3">
      <c r="A730" s="6"/>
    </row>
    <row r="731" spans="1:1" s="7" customFormat="1" x14ac:dyDescent="0.3">
      <c r="A731" s="6"/>
    </row>
    <row r="732" spans="1:1" s="7" customFormat="1" x14ac:dyDescent="0.3">
      <c r="A732" s="6"/>
    </row>
    <row r="733" spans="1:1" s="7" customFormat="1" x14ac:dyDescent="0.3">
      <c r="A733" s="6"/>
    </row>
    <row r="734" spans="1:1" s="7" customFormat="1" x14ac:dyDescent="0.3">
      <c r="A734" s="6"/>
    </row>
    <row r="735" spans="1:1" s="7" customFormat="1" x14ac:dyDescent="0.3">
      <c r="A735" s="6"/>
    </row>
    <row r="736" spans="1:1" s="7" customFormat="1" x14ac:dyDescent="0.3">
      <c r="A736" s="6"/>
    </row>
    <row r="737" spans="1:1" s="7" customFormat="1" x14ac:dyDescent="0.3">
      <c r="A737" s="6"/>
    </row>
    <row r="738" spans="1:1" s="7" customFormat="1" x14ac:dyDescent="0.3">
      <c r="A738" s="6"/>
    </row>
    <row r="739" spans="1:1" s="7" customFormat="1" x14ac:dyDescent="0.3">
      <c r="A739" s="6"/>
    </row>
    <row r="740" spans="1:1" s="7" customFormat="1" x14ac:dyDescent="0.3">
      <c r="A740" s="6"/>
    </row>
    <row r="741" spans="1:1" s="7" customFormat="1" x14ac:dyDescent="0.3">
      <c r="A741" s="6"/>
    </row>
    <row r="742" spans="1:1" s="7" customFormat="1" x14ac:dyDescent="0.3">
      <c r="A742" s="6"/>
    </row>
    <row r="743" spans="1:1" s="7" customFormat="1" x14ac:dyDescent="0.3">
      <c r="A743" s="6"/>
    </row>
    <row r="744" spans="1:1" s="7" customFormat="1" x14ac:dyDescent="0.3">
      <c r="A744" s="6"/>
    </row>
    <row r="745" spans="1:1" s="7" customFormat="1" x14ac:dyDescent="0.3">
      <c r="A745" s="6"/>
    </row>
    <row r="746" spans="1:1" s="7" customFormat="1" x14ac:dyDescent="0.3">
      <c r="A746" s="6"/>
    </row>
    <row r="747" spans="1:1" s="7" customFormat="1" x14ac:dyDescent="0.3">
      <c r="A747" s="6"/>
    </row>
    <row r="748" spans="1:1" s="7" customFormat="1" x14ac:dyDescent="0.3">
      <c r="A748" s="6"/>
    </row>
    <row r="749" spans="1:1" s="7" customFormat="1" x14ac:dyDescent="0.3">
      <c r="A749" s="6"/>
    </row>
    <row r="750" spans="1:1" s="7" customFormat="1" x14ac:dyDescent="0.3">
      <c r="A750" s="6"/>
    </row>
    <row r="751" spans="1:1" s="7" customFormat="1" x14ac:dyDescent="0.3">
      <c r="A751" s="6"/>
    </row>
    <row r="752" spans="1:1" s="7" customFormat="1" x14ac:dyDescent="0.3">
      <c r="A752" s="6"/>
    </row>
    <row r="753" spans="1:1" s="7" customFormat="1" x14ac:dyDescent="0.3">
      <c r="A753" s="6"/>
    </row>
    <row r="754" spans="1:1" s="7" customFormat="1" x14ac:dyDescent="0.3">
      <c r="A754" s="6"/>
    </row>
    <row r="755" spans="1:1" s="7" customFormat="1" x14ac:dyDescent="0.3">
      <c r="A755" s="6"/>
    </row>
    <row r="756" spans="1:1" s="7" customFormat="1" x14ac:dyDescent="0.3">
      <c r="A756" s="6"/>
    </row>
    <row r="757" spans="1:1" s="7" customFormat="1" x14ac:dyDescent="0.3">
      <c r="A757" s="6"/>
    </row>
    <row r="758" spans="1:1" s="7" customFormat="1" x14ac:dyDescent="0.3">
      <c r="A758" s="6"/>
    </row>
    <row r="759" spans="1:1" s="7" customFormat="1" x14ac:dyDescent="0.3">
      <c r="A759" s="6"/>
    </row>
    <row r="760" spans="1:1" s="7" customFormat="1" x14ac:dyDescent="0.3">
      <c r="A760" s="6"/>
    </row>
    <row r="761" spans="1:1" s="7" customFormat="1" x14ac:dyDescent="0.3">
      <c r="A761" s="6"/>
    </row>
    <row r="762" spans="1:1" s="7" customFormat="1" x14ac:dyDescent="0.3">
      <c r="A762" s="6"/>
    </row>
    <row r="763" spans="1:1" s="7" customFormat="1" x14ac:dyDescent="0.3">
      <c r="A763" s="6"/>
    </row>
    <row r="764" spans="1:1" s="7" customFormat="1" x14ac:dyDescent="0.3">
      <c r="A764" s="6"/>
    </row>
    <row r="765" spans="1:1" s="7" customFormat="1" x14ac:dyDescent="0.3">
      <c r="A765" s="6"/>
    </row>
    <row r="766" spans="1:1" s="7" customFormat="1" x14ac:dyDescent="0.3">
      <c r="A766" s="6"/>
    </row>
    <row r="767" spans="1:1" s="7" customFormat="1" x14ac:dyDescent="0.3">
      <c r="A767" s="6"/>
    </row>
    <row r="768" spans="1:1" s="7" customFormat="1" x14ac:dyDescent="0.3">
      <c r="A768" s="6"/>
    </row>
    <row r="769" spans="1:1" s="7" customFormat="1" x14ac:dyDescent="0.3">
      <c r="A769" s="6"/>
    </row>
    <row r="770" spans="1:1" s="7" customFormat="1" x14ac:dyDescent="0.3">
      <c r="A770" s="6"/>
    </row>
    <row r="771" spans="1:1" s="7" customFormat="1" x14ac:dyDescent="0.3">
      <c r="A771" s="6"/>
    </row>
    <row r="772" spans="1:1" s="7" customFormat="1" x14ac:dyDescent="0.3">
      <c r="A772" s="6"/>
    </row>
    <row r="773" spans="1:1" s="7" customFormat="1" x14ac:dyDescent="0.3">
      <c r="A773" s="6"/>
    </row>
    <row r="774" spans="1:1" s="7" customFormat="1" x14ac:dyDescent="0.3">
      <c r="A774" s="6"/>
    </row>
    <row r="775" spans="1:1" s="7" customFormat="1" x14ac:dyDescent="0.3">
      <c r="A775" s="6"/>
    </row>
    <row r="776" spans="1:1" s="7" customFormat="1" x14ac:dyDescent="0.3">
      <c r="A776" s="6"/>
    </row>
    <row r="777" spans="1:1" s="7" customFormat="1" x14ac:dyDescent="0.3">
      <c r="A777" s="6"/>
    </row>
    <row r="778" spans="1:1" s="7" customFormat="1" x14ac:dyDescent="0.3">
      <c r="A778" s="6"/>
    </row>
    <row r="779" spans="1:1" s="7" customFormat="1" x14ac:dyDescent="0.3">
      <c r="A779" s="6"/>
    </row>
    <row r="780" spans="1:1" s="7" customFormat="1" x14ac:dyDescent="0.3">
      <c r="A780" s="6"/>
    </row>
    <row r="781" spans="1:1" s="7" customFormat="1" x14ac:dyDescent="0.3">
      <c r="A781" s="6"/>
    </row>
    <row r="782" spans="1:1" s="7" customFormat="1" x14ac:dyDescent="0.3">
      <c r="A782" s="6"/>
    </row>
    <row r="783" spans="1:1" s="7" customFormat="1" x14ac:dyDescent="0.3">
      <c r="A783" s="6"/>
    </row>
    <row r="784" spans="1:1" s="7" customFormat="1" x14ac:dyDescent="0.3">
      <c r="A784" s="6"/>
    </row>
    <row r="785" spans="1:1" s="7" customFormat="1" x14ac:dyDescent="0.3">
      <c r="A785" s="6"/>
    </row>
    <row r="786" spans="1:1" s="7" customFormat="1" x14ac:dyDescent="0.3">
      <c r="A786" s="6"/>
    </row>
    <row r="787" spans="1:1" s="7" customFormat="1" x14ac:dyDescent="0.3">
      <c r="A787" s="6"/>
    </row>
    <row r="788" spans="1:1" s="7" customFormat="1" x14ac:dyDescent="0.3">
      <c r="A788" s="6"/>
    </row>
    <row r="789" spans="1:1" s="7" customFormat="1" x14ac:dyDescent="0.3">
      <c r="A789" s="6"/>
    </row>
    <row r="790" spans="1:1" s="7" customFormat="1" x14ac:dyDescent="0.3">
      <c r="A790" s="6"/>
    </row>
    <row r="791" spans="1:1" s="7" customFormat="1" x14ac:dyDescent="0.3">
      <c r="A791" s="6"/>
    </row>
    <row r="792" spans="1:1" s="7" customFormat="1" x14ac:dyDescent="0.3">
      <c r="A792" s="6"/>
    </row>
    <row r="793" spans="1:1" s="7" customFormat="1" x14ac:dyDescent="0.3">
      <c r="A793" s="6"/>
    </row>
    <row r="794" spans="1:1" s="7" customFormat="1" x14ac:dyDescent="0.3">
      <c r="A794" s="6"/>
    </row>
    <row r="795" spans="1:1" s="7" customFormat="1" x14ac:dyDescent="0.3">
      <c r="A795" s="6"/>
    </row>
    <row r="796" spans="1:1" s="7" customFormat="1" x14ac:dyDescent="0.3">
      <c r="A796" s="6"/>
    </row>
    <row r="797" spans="1:1" s="7" customFormat="1" x14ac:dyDescent="0.3">
      <c r="A797" s="6"/>
    </row>
    <row r="798" spans="1:1" s="7" customFormat="1" x14ac:dyDescent="0.3">
      <c r="A798" s="6"/>
    </row>
    <row r="799" spans="1:1" s="7" customFormat="1" x14ac:dyDescent="0.3">
      <c r="A799" s="6"/>
    </row>
    <row r="800" spans="1:1" s="7" customFormat="1" x14ac:dyDescent="0.3">
      <c r="A800" s="6"/>
    </row>
    <row r="801" spans="1:1" s="7" customFormat="1" x14ac:dyDescent="0.3">
      <c r="A801" s="6"/>
    </row>
    <row r="802" spans="1:1" s="7" customFormat="1" x14ac:dyDescent="0.3">
      <c r="A802" s="6"/>
    </row>
    <row r="803" spans="1:1" s="7" customFormat="1" x14ac:dyDescent="0.3">
      <c r="A803" s="6"/>
    </row>
    <row r="804" spans="1:1" s="7" customFormat="1" x14ac:dyDescent="0.3">
      <c r="A804" s="6"/>
    </row>
    <row r="805" spans="1:1" s="7" customFormat="1" x14ac:dyDescent="0.3">
      <c r="A805" s="6"/>
    </row>
    <row r="806" spans="1:1" s="7" customFormat="1" x14ac:dyDescent="0.3">
      <c r="A806" s="6"/>
    </row>
    <row r="807" spans="1:1" s="7" customFormat="1" x14ac:dyDescent="0.3">
      <c r="A807" s="6"/>
    </row>
    <row r="808" spans="1:1" s="7" customFormat="1" x14ac:dyDescent="0.3">
      <c r="A808" s="6"/>
    </row>
    <row r="809" spans="1:1" s="7" customFormat="1" x14ac:dyDescent="0.3">
      <c r="A809" s="6"/>
    </row>
    <row r="810" spans="1:1" s="7" customFormat="1" x14ac:dyDescent="0.3">
      <c r="A810" s="6"/>
    </row>
    <row r="811" spans="1:1" s="7" customFormat="1" x14ac:dyDescent="0.3">
      <c r="A811" s="6"/>
    </row>
    <row r="812" spans="1:1" s="7" customFormat="1" x14ac:dyDescent="0.3">
      <c r="A812" s="6"/>
    </row>
    <row r="813" spans="1:1" s="7" customFormat="1" x14ac:dyDescent="0.3">
      <c r="A813" s="6"/>
    </row>
    <row r="814" spans="1:1" s="7" customFormat="1" x14ac:dyDescent="0.3">
      <c r="A814" s="6"/>
    </row>
    <row r="815" spans="1:1" s="7" customFormat="1" x14ac:dyDescent="0.3">
      <c r="A815" s="6"/>
    </row>
    <row r="816" spans="1:1" s="7" customFormat="1" x14ac:dyDescent="0.3">
      <c r="A816" s="6"/>
    </row>
    <row r="817" spans="1:1" s="7" customFormat="1" x14ac:dyDescent="0.3">
      <c r="A817" s="6"/>
    </row>
    <row r="818" spans="1:1" s="7" customFormat="1" x14ac:dyDescent="0.3">
      <c r="A818" s="6"/>
    </row>
    <row r="819" spans="1:1" s="7" customFormat="1" x14ac:dyDescent="0.3">
      <c r="A819" s="6"/>
    </row>
    <row r="820" spans="1:1" s="7" customFormat="1" x14ac:dyDescent="0.3">
      <c r="A820" s="6"/>
    </row>
    <row r="821" spans="1:1" s="7" customFormat="1" x14ac:dyDescent="0.3">
      <c r="A821" s="6"/>
    </row>
    <row r="822" spans="1:1" s="7" customFormat="1" x14ac:dyDescent="0.3">
      <c r="A822" s="6"/>
    </row>
    <row r="823" spans="1:1" s="7" customFormat="1" x14ac:dyDescent="0.3">
      <c r="A823" s="6"/>
    </row>
    <row r="824" spans="1:1" s="7" customFormat="1" x14ac:dyDescent="0.3">
      <c r="A824" s="6"/>
    </row>
    <row r="825" spans="1:1" s="7" customFormat="1" x14ac:dyDescent="0.3">
      <c r="A825" s="6"/>
    </row>
    <row r="826" spans="1:1" s="7" customFormat="1" x14ac:dyDescent="0.3">
      <c r="A826" s="6"/>
    </row>
    <row r="827" spans="1:1" s="7" customFormat="1" x14ac:dyDescent="0.3">
      <c r="A827" s="6"/>
    </row>
    <row r="828" spans="1:1" s="7" customFormat="1" x14ac:dyDescent="0.3">
      <c r="A828" s="6"/>
    </row>
    <row r="829" spans="1:1" s="7" customFormat="1" x14ac:dyDescent="0.3">
      <c r="A829" s="6"/>
    </row>
    <row r="830" spans="1:1" s="7" customFormat="1" x14ac:dyDescent="0.3">
      <c r="A830" s="6"/>
    </row>
    <row r="831" spans="1:1" s="7" customFormat="1" x14ac:dyDescent="0.3">
      <c r="A831" s="6"/>
    </row>
    <row r="832" spans="1:1" s="7" customFormat="1" x14ac:dyDescent="0.3">
      <c r="A832" s="6"/>
    </row>
    <row r="833" spans="1:1" s="7" customFormat="1" x14ac:dyDescent="0.3">
      <c r="A833" s="6"/>
    </row>
    <row r="834" spans="1:1" s="7" customFormat="1" x14ac:dyDescent="0.3">
      <c r="A834" s="6"/>
    </row>
    <row r="835" spans="1:1" s="7" customFormat="1" x14ac:dyDescent="0.3">
      <c r="A835" s="6"/>
    </row>
    <row r="836" spans="1:1" s="7" customFormat="1" x14ac:dyDescent="0.3">
      <c r="A836" s="6"/>
    </row>
    <row r="837" spans="1:1" s="7" customFormat="1" x14ac:dyDescent="0.3">
      <c r="A837" s="6"/>
    </row>
    <row r="838" spans="1:1" s="7" customFormat="1" x14ac:dyDescent="0.3">
      <c r="A838" s="6"/>
    </row>
    <row r="839" spans="1:1" s="7" customFormat="1" x14ac:dyDescent="0.3">
      <c r="A839" s="6"/>
    </row>
    <row r="840" spans="1:1" s="7" customFormat="1" x14ac:dyDescent="0.3">
      <c r="A840" s="6"/>
    </row>
    <row r="841" spans="1:1" s="7" customFormat="1" x14ac:dyDescent="0.3">
      <c r="A841" s="6"/>
    </row>
    <row r="842" spans="1:1" s="7" customFormat="1" x14ac:dyDescent="0.3">
      <c r="A842" s="6"/>
    </row>
    <row r="843" spans="1:1" s="7" customFormat="1" x14ac:dyDescent="0.3">
      <c r="A843" s="6"/>
    </row>
    <row r="844" spans="1:1" s="7" customFormat="1" x14ac:dyDescent="0.3">
      <c r="A844" s="6"/>
    </row>
    <row r="845" spans="1:1" s="7" customFormat="1" x14ac:dyDescent="0.3">
      <c r="A845" s="6"/>
    </row>
    <row r="846" spans="1:1" s="7" customFormat="1" x14ac:dyDescent="0.3">
      <c r="A846" s="6"/>
    </row>
    <row r="847" spans="1:1" s="7" customFormat="1" x14ac:dyDescent="0.3">
      <c r="A847" s="6"/>
    </row>
    <row r="848" spans="1:1" s="7" customFormat="1" x14ac:dyDescent="0.3">
      <c r="A848" s="6"/>
    </row>
    <row r="849" spans="1:1" s="7" customFormat="1" x14ac:dyDescent="0.3">
      <c r="A849" s="6"/>
    </row>
    <row r="850" spans="1:1" s="7" customFormat="1" x14ac:dyDescent="0.3">
      <c r="A850" s="6"/>
    </row>
    <row r="851" spans="1:1" s="7" customFormat="1" x14ac:dyDescent="0.3">
      <c r="A851" s="6"/>
    </row>
    <row r="852" spans="1:1" s="7" customFormat="1" x14ac:dyDescent="0.3">
      <c r="A852" s="6"/>
    </row>
    <row r="853" spans="1:1" s="7" customFormat="1" x14ac:dyDescent="0.3">
      <c r="A853" s="6"/>
    </row>
    <row r="854" spans="1:1" s="7" customFormat="1" x14ac:dyDescent="0.3">
      <c r="A854" s="6"/>
    </row>
    <row r="855" spans="1:1" s="7" customFormat="1" x14ac:dyDescent="0.3">
      <c r="A855" s="6"/>
    </row>
    <row r="856" spans="1:1" s="7" customFormat="1" x14ac:dyDescent="0.3">
      <c r="A856" s="6"/>
    </row>
    <row r="857" spans="1:1" s="7" customFormat="1" x14ac:dyDescent="0.3">
      <c r="A857" s="6"/>
    </row>
    <row r="858" spans="1:1" s="7" customFormat="1" x14ac:dyDescent="0.3">
      <c r="A858" s="6"/>
    </row>
    <row r="859" spans="1:1" s="7" customFormat="1" x14ac:dyDescent="0.3">
      <c r="A859" s="6"/>
    </row>
    <row r="860" spans="1:1" s="7" customFormat="1" x14ac:dyDescent="0.3">
      <c r="A860" s="6"/>
    </row>
    <row r="861" spans="1:1" s="7" customFormat="1" x14ac:dyDescent="0.3">
      <c r="A861" s="6"/>
    </row>
    <row r="862" spans="1:1" s="7" customFormat="1" x14ac:dyDescent="0.3">
      <c r="A862" s="6"/>
    </row>
    <row r="863" spans="1:1" s="7" customFormat="1" x14ac:dyDescent="0.3">
      <c r="A863" s="6"/>
    </row>
    <row r="864" spans="1:1" s="7" customFormat="1" x14ac:dyDescent="0.3">
      <c r="A864" s="6"/>
    </row>
    <row r="865" spans="1:1" s="7" customFormat="1" x14ac:dyDescent="0.3">
      <c r="A865" s="6"/>
    </row>
    <row r="866" spans="1:1" s="7" customFormat="1" x14ac:dyDescent="0.3">
      <c r="A866" s="6"/>
    </row>
    <row r="867" spans="1:1" s="7" customFormat="1" x14ac:dyDescent="0.3">
      <c r="A867" s="6"/>
    </row>
    <row r="868" spans="1:1" s="7" customFormat="1" x14ac:dyDescent="0.3">
      <c r="A868" s="6"/>
    </row>
    <row r="869" spans="1:1" s="7" customFormat="1" x14ac:dyDescent="0.3">
      <c r="A869" s="6"/>
    </row>
    <row r="870" spans="1:1" s="7" customFormat="1" x14ac:dyDescent="0.3">
      <c r="A870" s="6"/>
    </row>
    <row r="871" spans="1:1" s="7" customFormat="1" x14ac:dyDescent="0.3">
      <c r="A871" s="6"/>
    </row>
    <row r="872" spans="1:1" s="7" customFormat="1" x14ac:dyDescent="0.3">
      <c r="A872" s="6"/>
    </row>
    <row r="873" spans="1:1" s="7" customFormat="1" x14ac:dyDescent="0.3">
      <c r="A873" s="6"/>
    </row>
    <row r="874" spans="1:1" s="7" customFormat="1" x14ac:dyDescent="0.3">
      <c r="A874" s="6"/>
    </row>
    <row r="875" spans="1:1" s="7" customFormat="1" x14ac:dyDescent="0.3">
      <c r="A875" s="6"/>
    </row>
    <row r="876" spans="1:1" s="7" customFormat="1" x14ac:dyDescent="0.3">
      <c r="A876" s="6"/>
    </row>
    <row r="877" spans="1:1" s="7" customFormat="1" x14ac:dyDescent="0.3">
      <c r="A877" s="6"/>
    </row>
    <row r="878" spans="1:1" s="7" customFormat="1" x14ac:dyDescent="0.3">
      <c r="A878" s="6"/>
    </row>
    <row r="879" spans="1:1" s="7" customFormat="1" x14ac:dyDescent="0.3">
      <c r="A879" s="6"/>
    </row>
    <row r="880" spans="1:1" s="7" customFormat="1" x14ac:dyDescent="0.3">
      <c r="A880" s="6"/>
    </row>
    <row r="881" spans="1:1" s="7" customFormat="1" x14ac:dyDescent="0.3">
      <c r="A881" s="6"/>
    </row>
    <row r="882" spans="1:1" s="7" customFormat="1" x14ac:dyDescent="0.3">
      <c r="A882" s="6"/>
    </row>
    <row r="883" spans="1:1" s="7" customFormat="1" x14ac:dyDescent="0.3">
      <c r="A883" s="6"/>
    </row>
    <row r="884" spans="1:1" s="7" customFormat="1" x14ac:dyDescent="0.3">
      <c r="A884" s="6"/>
    </row>
    <row r="885" spans="1:1" s="7" customFormat="1" x14ac:dyDescent="0.3">
      <c r="A885" s="6"/>
    </row>
    <row r="886" spans="1:1" s="7" customFormat="1" x14ac:dyDescent="0.3">
      <c r="A886" s="6"/>
    </row>
    <row r="887" spans="1:1" s="7" customFormat="1" x14ac:dyDescent="0.3">
      <c r="A887" s="6"/>
    </row>
    <row r="888" spans="1:1" s="7" customFormat="1" x14ac:dyDescent="0.3">
      <c r="A888" s="6"/>
    </row>
    <row r="889" spans="1:1" s="7" customFormat="1" x14ac:dyDescent="0.3">
      <c r="A889" s="6"/>
    </row>
    <row r="890" spans="1:1" s="7" customFormat="1" x14ac:dyDescent="0.3">
      <c r="A890" s="6"/>
    </row>
    <row r="891" spans="1:1" s="7" customFormat="1" x14ac:dyDescent="0.3">
      <c r="A891" s="6"/>
    </row>
    <row r="892" spans="1:1" s="7" customFormat="1" x14ac:dyDescent="0.3">
      <c r="A892" s="6"/>
    </row>
    <row r="893" spans="1:1" s="7" customFormat="1" x14ac:dyDescent="0.3">
      <c r="A893" s="6"/>
    </row>
    <row r="894" spans="1:1" s="7" customFormat="1" x14ac:dyDescent="0.3">
      <c r="A894" s="6"/>
    </row>
    <row r="895" spans="1:1" s="7" customFormat="1" x14ac:dyDescent="0.3">
      <c r="A895" s="6"/>
    </row>
    <row r="896" spans="1:1" s="7" customFormat="1" x14ac:dyDescent="0.3">
      <c r="A896" s="6"/>
    </row>
    <row r="897" spans="1:1" s="7" customFormat="1" x14ac:dyDescent="0.3">
      <c r="A897" s="6"/>
    </row>
    <row r="898" spans="1:1" s="7" customFormat="1" x14ac:dyDescent="0.3">
      <c r="A898" s="6"/>
    </row>
    <row r="899" spans="1:1" s="7" customFormat="1" x14ac:dyDescent="0.3">
      <c r="A899" s="6"/>
    </row>
    <row r="900" spans="1:1" s="7" customFormat="1" x14ac:dyDescent="0.3">
      <c r="A900" s="6"/>
    </row>
    <row r="901" spans="1:1" s="7" customFormat="1" x14ac:dyDescent="0.3">
      <c r="A901" s="6"/>
    </row>
    <row r="902" spans="1:1" s="7" customFormat="1" x14ac:dyDescent="0.3">
      <c r="A902" s="6"/>
    </row>
    <row r="903" spans="1:1" s="7" customFormat="1" x14ac:dyDescent="0.3">
      <c r="A903" s="6"/>
    </row>
    <row r="904" spans="1:1" s="7" customFormat="1" x14ac:dyDescent="0.3">
      <c r="A904" s="6"/>
    </row>
    <row r="905" spans="1:1" s="7" customFormat="1" x14ac:dyDescent="0.3">
      <c r="A905" s="6"/>
    </row>
    <row r="906" spans="1:1" s="7" customFormat="1" x14ac:dyDescent="0.3">
      <c r="A906" s="6"/>
    </row>
    <row r="907" spans="1:1" s="7" customFormat="1" x14ac:dyDescent="0.3">
      <c r="A907" s="6"/>
    </row>
    <row r="908" spans="1:1" s="7" customFormat="1" x14ac:dyDescent="0.3">
      <c r="A908" s="6"/>
    </row>
    <row r="909" spans="1:1" s="7" customFormat="1" x14ac:dyDescent="0.3">
      <c r="A909" s="6"/>
    </row>
    <row r="910" spans="1:1" s="7" customFormat="1" x14ac:dyDescent="0.3">
      <c r="A910" s="6"/>
    </row>
    <row r="911" spans="1:1" s="7" customFormat="1" x14ac:dyDescent="0.3">
      <c r="A911" s="6"/>
    </row>
    <row r="912" spans="1:1" s="7" customFormat="1" x14ac:dyDescent="0.3">
      <c r="A912" s="6"/>
    </row>
    <row r="913" spans="1:1" s="7" customFormat="1" x14ac:dyDescent="0.3">
      <c r="A913" s="6"/>
    </row>
    <row r="914" spans="1:1" s="7" customFormat="1" x14ac:dyDescent="0.3">
      <c r="A914" s="6"/>
    </row>
    <row r="915" spans="1:1" s="7" customFormat="1" x14ac:dyDescent="0.3">
      <c r="A915" s="6"/>
    </row>
    <row r="916" spans="1:1" s="7" customFormat="1" x14ac:dyDescent="0.3">
      <c r="A916" s="6"/>
    </row>
    <row r="917" spans="1:1" s="7" customFormat="1" x14ac:dyDescent="0.3">
      <c r="A917" s="6"/>
    </row>
    <row r="918" spans="1:1" s="7" customFormat="1" x14ac:dyDescent="0.3">
      <c r="A918" s="6"/>
    </row>
    <row r="919" spans="1:1" s="7" customFormat="1" x14ac:dyDescent="0.3">
      <c r="A919" s="6"/>
    </row>
    <row r="920" spans="1:1" s="7" customFormat="1" x14ac:dyDescent="0.3">
      <c r="A920" s="6"/>
    </row>
    <row r="921" spans="1:1" s="7" customFormat="1" x14ac:dyDescent="0.3">
      <c r="A921" s="6"/>
    </row>
    <row r="922" spans="1:1" s="7" customFormat="1" x14ac:dyDescent="0.3">
      <c r="A922" s="6"/>
    </row>
    <row r="923" spans="1:1" s="7" customFormat="1" x14ac:dyDescent="0.3">
      <c r="A923" s="6"/>
    </row>
    <row r="924" spans="1:1" s="7" customFormat="1" x14ac:dyDescent="0.3">
      <c r="A924" s="6"/>
    </row>
    <row r="925" spans="1:1" s="7" customFormat="1" x14ac:dyDescent="0.3">
      <c r="A925" s="6"/>
    </row>
    <row r="926" spans="1:1" s="7" customFormat="1" x14ac:dyDescent="0.3">
      <c r="A926" s="6"/>
    </row>
    <row r="927" spans="1:1" s="7" customFormat="1" x14ac:dyDescent="0.3">
      <c r="A927" s="6"/>
    </row>
    <row r="928" spans="1:1" s="7" customFormat="1" x14ac:dyDescent="0.3">
      <c r="A928" s="6"/>
    </row>
    <row r="929" spans="1:1" s="7" customFormat="1" x14ac:dyDescent="0.3">
      <c r="A929" s="6"/>
    </row>
    <row r="930" spans="1:1" s="7" customFormat="1" x14ac:dyDescent="0.3">
      <c r="A930" s="6"/>
    </row>
    <row r="931" spans="1:1" s="7" customFormat="1" x14ac:dyDescent="0.3">
      <c r="A931" s="6"/>
    </row>
    <row r="932" spans="1:1" s="7" customFormat="1" x14ac:dyDescent="0.3">
      <c r="A932" s="6"/>
    </row>
    <row r="933" spans="1:1" s="7" customFormat="1" x14ac:dyDescent="0.3">
      <c r="A933" s="6"/>
    </row>
    <row r="934" spans="1:1" s="7" customFormat="1" x14ac:dyDescent="0.3">
      <c r="A934" s="6"/>
    </row>
    <row r="935" spans="1:1" s="7" customFormat="1" x14ac:dyDescent="0.3">
      <c r="A935" s="6"/>
    </row>
    <row r="936" spans="1:1" s="7" customFormat="1" x14ac:dyDescent="0.3">
      <c r="A936" s="6"/>
    </row>
    <row r="937" spans="1:1" s="7" customFormat="1" x14ac:dyDescent="0.3">
      <c r="A937" s="6"/>
    </row>
    <row r="938" spans="1:1" s="7" customFormat="1" x14ac:dyDescent="0.3">
      <c r="A938" s="6"/>
    </row>
    <row r="939" spans="1:1" s="7" customFormat="1" x14ac:dyDescent="0.3">
      <c r="A939" s="6"/>
    </row>
    <row r="940" spans="1:1" s="7" customFormat="1" x14ac:dyDescent="0.3">
      <c r="A940" s="6"/>
    </row>
    <row r="941" spans="1:1" s="7" customFormat="1" x14ac:dyDescent="0.3">
      <c r="A941" s="6"/>
    </row>
    <row r="942" spans="1:1" s="7" customFormat="1" x14ac:dyDescent="0.3">
      <c r="A942" s="6"/>
    </row>
    <row r="943" spans="1:1" s="7" customFormat="1" x14ac:dyDescent="0.3">
      <c r="A943" s="6"/>
    </row>
    <row r="944" spans="1:1" s="7" customFormat="1" x14ac:dyDescent="0.3">
      <c r="A944" s="6"/>
    </row>
    <row r="945" spans="1:1" s="7" customFormat="1" x14ac:dyDescent="0.3">
      <c r="A945" s="6"/>
    </row>
    <row r="946" spans="1:1" s="7" customFormat="1" x14ac:dyDescent="0.3">
      <c r="A946" s="6"/>
    </row>
    <row r="947" spans="1:1" s="7" customFormat="1" x14ac:dyDescent="0.3">
      <c r="A947" s="6"/>
    </row>
    <row r="948" spans="1:1" s="7" customFormat="1" x14ac:dyDescent="0.3">
      <c r="A948" s="6"/>
    </row>
    <row r="949" spans="1:1" s="7" customFormat="1" x14ac:dyDescent="0.3">
      <c r="A949" s="6"/>
    </row>
    <row r="950" spans="1:1" s="7" customFormat="1" x14ac:dyDescent="0.3">
      <c r="A950" s="6"/>
    </row>
    <row r="951" spans="1:1" s="7" customFormat="1" x14ac:dyDescent="0.3">
      <c r="A951" s="6"/>
    </row>
    <row r="952" spans="1:1" s="7" customFormat="1" x14ac:dyDescent="0.3">
      <c r="A952" s="6"/>
    </row>
    <row r="953" spans="1:1" s="7" customFormat="1" x14ac:dyDescent="0.3">
      <c r="A953" s="6"/>
    </row>
    <row r="954" spans="1:1" s="7" customFormat="1" x14ac:dyDescent="0.3">
      <c r="A954" s="6"/>
    </row>
    <row r="955" spans="1:1" s="7" customFormat="1" x14ac:dyDescent="0.3">
      <c r="A955" s="6"/>
    </row>
    <row r="956" spans="1:1" s="7" customFormat="1" x14ac:dyDescent="0.3">
      <c r="A956" s="6"/>
    </row>
    <row r="957" spans="1:1" s="7" customFormat="1" x14ac:dyDescent="0.3">
      <c r="A957" s="6"/>
    </row>
    <row r="958" spans="1:1" s="7" customFormat="1" x14ac:dyDescent="0.3">
      <c r="A958" s="6"/>
    </row>
    <row r="959" spans="1:1" s="7" customFormat="1" x14ac:dyDescent="0.3">
      <c r="A959" s="6"/>
    </row>
    <row r="960" spans="1:1" s="7" customFormat="1" x14ac:dyDescent="0.3">
      <c r="A960" s="6"/>
    </row>
    <row r="961" spans="1:1" s="7" customFormat="1" x14ac:dyDescent="0.3">
      <c r="A961" s="6"/>
    </row>
    <row r="962" spans="1:1" s="7" customFormat="1" x14ac:dyDescent="0.3">
      <c r="A962" s="6"/>
    </row>
    <row r="963" spans="1:1" s="7" customFormat="1" x14ac:dyDescent="0.3">
      <c r="A963" s="6"/>
    </row>
    <row r="964" spans="1:1" s="7" customFormat="1" x14ac:dyDescent="0.3">
      <c r="A964" s="6"/>
    </row>
    <row r="965" spans="1:1" s="7" customFormat="1" x14ac:dyDescent="0.3">
      <c r="A965" s="6"/>
    </row>
    <row r="966" spans="1:1" s="7" customFormat="1" x14ac:dyDescent="0.3">
      <c r="A966" s="6"/>
    </row>
    <row r="967" spans="1:1" s="7" customFormat="1" x14ac:dyDescent="0.3">
      <c r="A967" s="6"/>
    </row>
    <row r="968" spans="1:1" s="7" customFormat="1" x14ac:dyDescent="0.3">
      <c r="A968" s="6"/>
    </row>
    <row r="969" spans="1:1" s="7" customFormat="1" x14ac:dyDescent="0.3">
      <c r="A969" s="6"/>
    </row>
    <row r="970" spans="1:1" s="7" customFormat="1" x14ac:dyDescent="0.3">
      <c r="A970" s="6"/>
    </row>
    <row r="971" spans="1:1" s="7" customFormat="1" x14ac:dyDescent="0.3">
      <c r="A971" s="6"/>
    </row>
    <row r="972" spans="1:1" s="7" customFormat="1" x14ac:dyDescent="0.3">
      <c r="A972" s="6"/>
    </row>
    <row r="973" spans="1:1" s="7" customFormat="1" x14ac:dyDescent="0.3">
      <c r="A973" s="6"/>
    </row>
    <row r="974" spans="1:1" s="7" customFormat="1" x14ac:dyDescent="0.3">
      <c r="A974" s="6"/>
    </row>
    <row r="975" spans="1:1" s="7" customFormat="1" x14ac:dyDescent="0.3">
      <c r="A975" s="6"/>
    </row>
    <row r="976" spans="1:1" s="7" customFormat="1" x14ac:dyDescent="0.3">
      <c r="A976" s="6"/>
    </row>
    <row r="977" spans="1:1" s="7" customFormat="1" x14ac:dyDescent="0.3">
      <c r="A977" s="6"/>
    </row>
    <row r="978" spans="1:1" s="7" customFormat="1" x14ac:dyDescent="0.3">
      <c r="A978" s="6"/>
    </row>
    <row r="979" spans="1:1" s="7" customFormat="1" x14ac:dyDescent="0.3">
      <c r="A979" s="6"/>
    </row>
    <row r="980" spans="1:1" s="7" customFormat="1" x14ac:dyDescent="0.3">
      <c r="A980" s="6"/>
    </row>
    <row r="981" spans="1:1" s="7" customFormat="1" x14ac:dyDescent="0.3">
      <c r="A981" s="6"/>
    </row>
    <row r="982" spans="1:1" s="7" customFormat="1" x14ac:dyDescent="0.3">
      <c r="A982" s="6"/>
    </row>
    <row r="983" spans="1:1" s="7" customFormat="1" x14ac:dyDescent="0.3">
      <c r="A983" s="6"/>
    </row>
    <row r="984" spans="1:1" s="7" customFormat="1" x14ac:dyDescent="0.3">
      <c r="A984" s="6"/>
    </row>
    <row r="985" spans="1:1" s="7" customFormat="1" x14ac:dyDescent="0.3">
      <c r="A985" s="6"/>
    </row>
    <row r="986" spans="1:1" s="7" customFormat="1" x14ac:dyDescent="0.3">
      <c r="A986" s="6"/>
    </row>
    <row r="987" spans="1:1" s="7" customFormat="1" x14ac:dyDescent="0.3">
      <c r="A987" s="6"/>
    </row>
    <row r="988" spans="1:1" s="7" customFormat="1" x14ac:dyDescent="0.3">
      <c r="A988" s="6"/>
    </row>
    <row r="989" spans="1:1" s="7" customFormat="1" x14ac:dyDescent="0.3">
      <c r="A989" s="6"/>
    </row>
    <row r="990" spans="1:1" s="7" customFormat="1" x14ac:dyDescent="0.3">
      <c r="A990" s="6"/>
    </row>
    <row r="991" spans="1:1" s="7" customFormat="1" x14ac:dyDescent="0.3">
      <c r="A991" s="6"/>
    </row>
    <row r="992" spans="1:1" s="7" customFormat="1" x14ac:dyDescent="0.3">
      <c r="A992" s="6"/>
    </row>
    <row r="993" spans="1:1" s="7" customFormat="1" x14ac:dyDescent="0.3">
      <c r="A993" s="6"/>
    </row>
    <row r="994" spans="1:1" s="7" customFormat="1" x14ac:dyDescent="0.3">
      <c r="A994" s="6"/>
    </row>
    <row r="995" spans="1:1" s="7" customFormat="1" x14ac:dyDescent="0.3">
      <c r="A995" s="6"/>
    </row>
    <row r="996" spans="1:1" s="7" customFormat="1" x14ac:dyDescent="0.3">
      <c r="A996" s="6"/>
    </row>
    <row r="997" spans="1:1" s="7" customFormat="1" x14ac:dyDescent="0.3">
      <c r="A997" s="6"/>
    </row>
    <row r="998" spans="1:1" s="7" customFormat="1" x14ac:dyDescent="0.3">
      <c r="A998" s="6"/>
    </row>
    <row r="999" spans="1:1" s="7" customFormat="1" x14ac:dyDescent="0.3">
      <c r="A999" s="6"/>
    </row>
    <row r="1000" spans="1:1" s="7" customFormat="1" x14ac:dyDescent="0.3">
      <c r="A1000" s="6"/>
    </row>
    <row r="1001" spans="1:1" s="7" customFormat="1" x14ac:dyDescent="0.3">
      <c r="A1001" s="6"/>
    </row>
    <row r="1002" spans="1:1" s="7" customFormat="1" x14ac:dyDescent="0.3">
      <c r="A1002" s="6"/>
    </row>
    <row r="1003" spans="1:1" s="7" customFormat="1" x14ac:dyDescent="0.3">
      <c r="A1003" s="6"/>
    </row>
    <row r="1004" spans="1:1" s="7" customFormat="1" x14ac:dyDescent="0.3">
      <c r="A1004" s="6"/>
    </row>
    <row r="1005" spans="1:1" s="7" customFormat="1" x14ac:dyDescent="0.3">
      <c r="A1005" s="6"/>
    </row>
    <row r="1006" spans="1:1" s="7" customFormat="1" x14ac:dyDescent="0.3">
      <c r="A1006" s="6"/>
    </row>
    <row r="1007" spans="1:1" s="7" customFormat="1" x14ac:dyDescent="0.3">
      <c r="A1007" s="6"/>
    </row>
    <row r="1008" spans="1:1" s="7" customFormat="1" x14ac:dyDescent="0.3">
      <c r="A1008" s="6"/>
    </row>
    <row r="1009" spans="1:1" s="7" customFormat="1" x14ac:dyDescent="0.3">
      <c r="A1009" s="6"/>
    </row>
    <row r="1010" spans="1:1" s="7" customFormat="1" x14ac:dyDescent="0.3">
      <c r="A1010" s="6"/>
    </row>
    <row r="1011" spans="1:1" s="7" customFormat="1" x14ac:dyDescent="0.3">
      <c r="A1011" s="6"/>
    </row>
    <row r="1012" spans="1:1" s="7" customFormat="1" x14ac:dyDescent="0.3">
      <c r="A1012" s="6"/>
    </row>
    <row r="1013" spans="1:1" s="7" customFormat="1" x14ac:dyDescent="0.3">
      <c r="A1013" s="6"/>
    </row>
    <row r="1014" spans="1:1" s="7" customFormat="1" x14ac:dyDescent="0.3">
      <c r="A1014" s="6"/>
    </row>
    <row r="1015" spans="1:1" s="7" customFormat="1" x14ac:dyDescent="0.3">
      <c r="A1015" s="6"/>
    </row>
    <row r="1016" spans="1:1" s="7" customFormat="1" x14ac:dyDescent="0.3">
      <c r="A1016" s="6"/>
    </row>
    <row r="1017" spans="1:1" s="7" customFormat="1" x14ac:dyDescent="0.3">
      <c r="A1017" s="6"/>
    </row>
    <row r="1018" spans="1:1" s="7" customFormat="1" x14ac:dyDescent="0.3">
      <c r="A1018" s="6"/>
    </row>
    <row r="1019" spans="1:1" s="7" customFormat="1" x14ac:dyDescent="0.3">
      <c r="A1019" s="6"/>
    </row>
    <row r="1020" spans="1:1" s="7" customFormat="1" x14ac:dyDescent="0.3">
      <c r="A1020" s="6"/>
    </row>
    <row r="1021" spans="1:1" s="7" customFormat="1" x14ac:dyDescent="0.3">
      <c r="A1021" s="6"/>
    </row>
    <row r="1022" spans="1:1" s="7" customFormat="1" x14ac:dyDescent="0.3">
      <c r="A1022" s="6"/>
    </row>
    <row r="1023" spans="1:1" s="7" customFormat="1" x14ac:dyDescent="0.3">
      <c r="A1023" s="6"/>
    </row>
    <row r="1024" spans="1:1" s="7" customFormat="1" x14ac:dyDescent="0.3">
      <c r="A1024" s="6"/>
    </row>
    <row r="1025" spans="1:1" s="7" customFormat="1" x14ac:dyDescent="0.3">
      <c r="A1025" s="6"/>
    </row>
    <row r="1026" spans="1:1" s="7" customFormat="1" x14ac:dyDescent="0.3">
      <c r="A1026" s="6"/>
    </row>
    <row r="1027" spans="1:1" s="7" customFormat="1" x14ac:dyDescent="0.3">
      <c r="A1027" s="6"/>
    </row>
    <row r="1028" spans="1:1" s="7" customFormat="1" x14ac:dyDescent="0.3">
      <c r="A1028" s="6"/>
    </row>
    <row r="1029" spans="1:1" s="7" customFormat="1" x14ac:dyDescent="0.3">
      <c r="A1029" s="6"/>
    </row>
    <row r="1030" spans="1:1" s="7" customFormat="1" x14ac:dyDescent="0.3">
      <c r="A1030" s="6"/>
    </row>
    <row r="1031" spans="1:1" s="7" customFormat="1" x14ac:dyDescent="0.3">
      <c r="A1031" s="6"/>
    </row>
    <row r="1032" spans="1:1" s="7" customFormat="1" x14ac:dyDescent="0.3">
      <c r="A1032" s="6"/>
    </row>
    <row r="1033" spans="1:1" s="7" customFormat="1" x14ac:dyDescent="0.3">
      <c r="A1033" s="6"/>
    </row>
    <row r="1034" spans="1:1" s="7" customFormat="1" x14ac:dyDescent="0.3">
      <c r="A1034" s="6"/>
    </row>
    <row r="1035" spans="1:1" s="7" customFormat="1" x14ac:dyDescent="0.3">
      <c r="A1035" s="6"/>
    </row>
    <row r="1036" spans="1:1" s="7" customFormat="1" x14ac:dyDescent="0.3">
      <c r="A1036" s="6"/>
    </row>
    <row r="1037" spans="1:1" s="7" customFormat="1" x14ac:dyDescent="0.3">
      <c r="A1037" s="6"/>
    </row>
    <row r="1038" spans="1:1" s="7" customFormat="1" x14ac:dyDescent="0.3">
      <c r="A1038" s="6"/>
    </row>
    <row r="1039" spans="1:1" s="7" customFormat="1" x14ac:dyDescent="0.3">
      <c r="A1039" s="6"/>
    </row>
    <row r="1040" spans="1:1" s="7" customFormat="1" x14ac:dyDescent="0.3">
      <c r="A1040" s="6"/>
    </row>
    <row r="1041" spans="1:1" s="7" customFormat="1" x14ac:dyDescent="0.3">
      <c r="A1041" s="6"/>
    </row>
    <row r="1042" spans="1:1" s="7" customFormat="1" x14ac:dyDescent="0.3">
      <c r="A1042" s="6"/>
    </row>
    <row r="1043" spans="1:1" s="7" customFormat="1" x14ac:dyDescent="0.3">
      <c r="A1043" s="6"/>
    </row>
    <row r="1044" spans="1:1" s="7" customFormat="1" x14ac:dyDescent="0.3">
      <c r="A1044" s="6"/>
    </row>
    <row r="1045" spans="1:1" s="7" customFormat="1" x14ac:dyDescent="0.3">
      <c r="A1045" s="6"/>
    </row>
    <row r="1046" spans="1:1" s="7" customFormat="1" x14ac:dyDescent="0.3">
      <c r="A1046" s="6"/>
    </row>
    <row r="1047" spans="1:1" s="7" customFormat="1" x14ac:dyDescent="0.3">
      <c r="A1047" s="6"/>
    </row>
    <row r="1048" spans="1:1" s="7" customFormat="1" x14ac:dyDescent="0.3">
      <c r="A1048" s="6"/>
    </row>
    <row r="1049" spans="1:1" s="7" customFormat="1" x14ac:dyDescent="0.3">
      <c r="A1049" s="6"/>
    </row>
    <row r="1050" spans="1:1" s="7" customFormat="1" x14ac:dyDescent="0.3">
      <c r="A1050" s="6"/>
    </row>
    <row r="1051" spans="1:1" s="7" customFormat="1" x14ac:dyDescent="0.3">
      <c r="A1051" s="6"/>
    </row>
    <row r="1052" spans="1:1" s="7" customFormat="1" x14ac:dyDescent="0.3">
      <c r="A1052" s="6"/>
    </row>
    <row r="1053" spans="1:1" s="7" customFormat="1" x14ac:dyDescent="0.3">
      <c r="A1053" s="6"/>
    </row>
    <row r="1054" spans="1:1" s="7" customFormat="1" x14ac:dyDescent="0.3">
      <c r="A1054" s="6"/>
    </row>
    <row r="1055" spans="1:1" s="7" customFormat="1" x14ac:dyDescent="0.3">
      <c r="A1055" s="6"/>
    </row>
    <row r="1056" spans="1:1" s="7" customFormat="1" x14ac:dyDescent="0.3">
      <c r="A1056" s="6"/>
    </row>
    <row r="1057" spans="1:1" s="7" customFormat="1" x14ac:dyDescent="0.3">
      <c r="A1057" s="6"/>
    </row>
    <row r="1058" spans="1:1" s="7" customFormat="1" x14ac:dyDescent="0.3">
      <c r="A1058" s="6"/>
    </row>
    <row r="1059" spans="1:1" s="7" customFormat="1" x14ac:dyDescent="0.3">
      <c r="A1059" s="6"/>
    </row>
    <row r="1060" spans="1:1" s="7" customFormat="1" x14ac:dyDescent="0.3">
      <c r="A1060" s="6"/>
    </row>
    <row r="1061" spans="1:1" s="7" customFormat="1" x14ac:dyDescent="0.3">
      <c r="A1061" s="6"/>
    </row>
    <row r="1062" spans="1:1" s="7" customFormat="1" x14ac:dyDescent="0.3">
      <c r="A1062" s="6"/>
    </row>
    <row r="1063" spans="1:1" s="7" customFormat="1" x14ac:dyDescent="0.3">
      <c r="A1063" s="6"/>
    </row>
    <row r="1064" spans="1:1" s="7" customFormat="1" x14ac:dyDescent="0.3">
      <c r="A1064" s="6"/>
    </row>
    <row r="1065" spans="1:1" s="7" customFormat="1" x14ac:dyDescent="0.3">
      <c r="A1065" s="6"/>
    </row>
    <row r="1066" spans="1:1" s="7" customFormat="1" x14ac:dyDescent="0.3">
      <c r="A1066" s="6"/>
    </row>
    <row r="1067" spans="1:1" s="7" customFormat="1" x14ac:dyDescent="0.3">
      <c r="A1067" s="6"/>
    </row>
    <row r="1068" spans="1:1" s="7" customFormat="1" x14ac:dyDescent="0.3">
      <c r="A1068" s="6"/>
    </row>
    <row r="1069" spans="1:1" s="7" customFormat="1" x14ac:dyDescent="0.3">
      <c r="A1069" s="6"/>
    </row>
    <row r="1070" spans="1:1" s="7" customFormat="1" x14ac:dyDescent="0.3">
      <c r="A1070" s="6"/>
    </row>
    <row r="1071" spans="1:1" s="7" customFormat="1" x14ac:dyDescent="0.3">
      <c r="A1071" s="6"/>
    </row>
    <row r="1072" spans="1:1" s="7" customFormat="1" x14ac:dyDescent="0.3">
      <c r="A1072" s="6"/>
    </row>
    <row r="1073" spans="1:1" s="7" customFormat="1" x14ac:dyDescent="0.3">
      <c r="A1073" s="6"/>
    </row>
    <row r="1074" spans="1:1" s="7" customFormat="1" x14ac:dyDescent="0.3">
      <c r="A1074" s="6"/>
    </row>
    <row r="1075" spans="1:1" s="7" customFormat="1" x14ac:dyDescent="0.3">
      <c r="A1075" s="6"/>
    </row>
    <row r="1076" spans="1:1" s="7" customFormat="1" x14ac:dyDescent="0.3">
      <c r="A1076" s="6"/>
    </row>
    <row r="1077" spans="1:1" s="7" customFormat="1" x14ac:dyDescent="0.3">
      <c r="A1077" s="6"/>
    </row>
    <row r="1078" spans="1:1" s="7" customFormat="1" x14ac:dyDescent="0.3">
      <c r="A1078" s="6"/>
    </row>
    <row r="1079" spans="1:1" s="7" customFormat="1" x14ac:dyDescent="0.3">
      <c r="A1079" s="6"/>
    </row>
    <row r="1080" spans="1:1" s="7" customFormat="1" x14ac:dyDescent="0.3">
      <c r="A1080" s="6"/>
    </row>
    <row r="1081" spans="1:1" s="7" customFormat="1" x14ac:dyDescent="0.3">
      <c r="A1081" s="6"/>
    </row>
    <row r="1082" spans="1:1" s="7" customFormat="1" x14ac:dyDescent="0.3">
      <c r="A1082" s="6"/>
    </row>
    <row r="1083" spans="1:1" s="7" customFormat="1" x14ac:dyDescent="0.3">
      <c r="A1083" s="6"/>
    </row>
    <row r="1084" spans="1:1" s="7" customFormat="1" x14ac:dyDescent="0.3">
      <c r="A1084" s="6"/>
    </row>
    <row r="1085" spans="1:1" s="7" customFormat="1" x14ac:dyDescent="0.3">
      <c r="A1085" s="6"/>
    </row>
    <row r="1086" spans="1:1" s="7" customFormat="1" x14ac:dyDescent="0.3">
      <c r="A1086" s="6"/>
    </row>
    <row r="1087" spans="1:1" s="7" customFormat="1" x14ac:dyDescent="0.3">
      <c r="A1087" s="6"/>
    </row>
    <row r="1088" spans="1:1" s="7" customFormat="1" x14ac:dyDescent="0.3">
      <c r="A1088" s="6"/>
    </row>
    <row r="1089" spans="1:1" s="7" customFormat="1" x14ac:dyDescent="0.3">
      <c r="A1089" s="6"/>
    </row>
    <row r="1090" spans="1:1" s="7" customFormat="1" x14ac:dyDescent="0.3">
      <c r="A1090" s="6"/>
    </row>
    <row r="1091" spans="1:1" s="7" customFormat="1" x14ac:dyDescent="0.3">
      <c r="A1091" s="6"/>
    </row>
  </sheetData>
  <sheetProtection algorithmName="SHA-512" hashValue="EeYcva3ngbrLQDE3DqPYb4tYqix7Z5AMUjN7PkEM/MPqnIsfbYKO8ruaya3urwDavLXjn58V7sOLq9USCY93yw==" saltValue="hNJid8uTxYqjIXi/heGBdw==" spinCount="100000" sheet="1" objects="1" scenarios="1" selectLockedCells="1" selectUnlockedCells="1"/>
  <mergeCells count="15">
    <mergeCell ref="B23:K23"/>
    <mergeCell ref="B24:K24"/>
    <mergeCell ref="B18:K18"/>
    <mergeCell ref="B14:K14"/>
    <mergeCell ref="B20:K20"/>
    <mergeCell ref="B21:K21"/>
    <mergeCell ref="B22:K22"/>
    <mergeCell ref="C12:K12"/>
    <mergeCell ref="C13:K13"/>
    <mergeCell ref="B5:K5"/>
    <mergeCell ref="B6:B8"/>
    <mergeCell ref="C6:K8"/>
    <mergeCell ref="B9:K9"/>
    <mergeCell ref="C10:K10"/>
    <mergeCell ref="C11:K11"/>
  </mergeCells>
  <hyperlinks>
    <hyperlink ref="B2" r:id="rId1" xr:uid="{E4B7715B-F239-4AEB-8593-91B8E1FBD33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265"/>
  <sheetViews>
    <sheetView zoomScale="115" zoomScaleNormal="115" workbookViewId="0">
      <pane ySplit="1" topLeftCell="A2" activePane="bottomLeft" state="frozen"/>
      <selection pane="bottomLeft" activeCell="B2" sqref="B2"/>
    </sheetView>
  </sheetViews>
  <sheetFormatPr defaultColWidth="8.88671875" defaultRowHeight="13.8" x14ac:dyDescent="0.3"/>
  <cols>
    <col min="1" max="1" width="7.6640625" style="21" customWidth="1"/>
    <col min="2" max="4" width="21.6640625" style="33" customWidth="1"/>
    <col min="5" max="6" width="21.6640625" style="21" customWidth="1"/>
    <col min="7" max="144" width="8.88671875" style="20"/>
    <col min="145" max="16384" width="8.88671875" style="21"/>
  </cols>
  <sheetData>
    <row r="1" spans="1:7" ht="18.600000000000001" customHeight="1" x14ac:dyDescent="0.3">
      <c r="A1" s="1" t="s">
        <v>3</v>
      </c>
      <c r="B1" s="13" t="s">
        <v>5</v>
      </c>
      <c r="C1" s="18" t="s">
        <v>4</v>
      </c>
      <c r="D1" s="18" t="s">
        <v>0</v>
      </c>
      <c r="E1" s="1" t="s">
        <v>1</v>
      </c>
      <c r="F1" s="17" t="s">
        <v>2</v>
      </c>
      <c r="G1" s="19"/>
    </row>
    <row r="2" spans="1:7" ht="16.95" customHeight="1" x14ac:dyDescent="0.3">
      <c r="A2" s="22" t="str">
        <f>IF(B2&lt;&gt;"",1,"")</f>
        <v/>
      </c>
      <c r="B2" s="23"/>
      <c r="C2" s="23"/>
      <c r="D2" s="34" t="str">
        <f t="shared" ref="D2:D12" si="0">IF(B2= "", "", B2)</f>
        <v/>
      </c>
      <c r="E2" s="24"/>
      <c r="F2" s="25" t="str">
        <f>IF(B2="", "", "Yes")</f>
        <v/>
      </c>
      <c r="G2" s="26"/>
    </row>
    <row r="3" spans="1:7" x14ac:dyDescent="0.3">
      <c r="A3" s="22" t="str">
        <f>IF(B3&lt;&gt;"",2,"")</f>
        <v/>
      </c>
      <c r="B3" s="23"/>
      <c r="C3" s="23"/>
      <c r="D3" s="34" t="str">
        <f t="shared" si="0"/>
        <v/>
      </c>
      <c r="E3" s="24"/>
      <c r="F3" s="25" t="str">
        <f t="shared" ref="F3:F66" si="1">IF(B3="", "", "Yes")</f>
        <v/>
      </c>
      <c r="G3" s="26"/>
    </row>
    <row r="4" spans="1:7" x14ac:dyDescent="0.3">
      <c r="A4" s="22" t="str">
        <f>IF(B4&lt;&gt;"",3,"")</f>
        <v/>
      </c>
      <c r="B4" s="23"/>
      <c r="C4" s="23"/>
      <c r="D4" s="34" t="str">
        <f t="shared" si="0"/>
        <v/>
      </c>
      <c r="E4" s="24"/>
      <c r="F4" s="25" t="str">
        <f t="shared" si="1"/>
        <v/>
      </c>
      <c r="G4" s="26"/>
    </row>
    <row r="5" spans="1:7" x14ac:dyDescent="0.3">
      <c r="A5" s="22" t="str">
        <f>IF(B5&lt;&gt;"",4,"")</f>
        <v/>
      </c>
      <c r="B5" s="23"/>
      <c r="C5" s="23"/>
      <c r="D5" s="34" t="str">
        <f t="shared" si="0"/>
        <v/>
      </c>
      <c r="E5" s="24"/>
      <c r="F5" s="25" t="str">
        <f t="shared" si="1"/>
        <v/>
      </c>
      <c r="G5" s="26"/>
    </row>
    <row r="6" spans="1:7" x14ac:dyDescent="0.3">
      <c r="A6" s="22" t="str">
        <f>IF(B6&lt;&gt;"",5,"")</f>
        <v/>
      </c>
      <c r="B6" s="23"/>
      <c r="C6" s="23"/>
      <c r="D6" s="34" t="str">
        <f t="shared" si="0"/>
        <v/>
      </c>
      <c r="E6" s="24"/>
      <c r="F6" s="25" t="str">
        <f t="shared" si="1"/>
        <v/>
      </c>
      <c r="G6" s="26"/>
    </row>
    <row r="7" spans="1:7" x14ac:dyDescent="0.3">
      <c r="A7" s="22" t="str">
        <f>IF(B7&lt;&gt;"",6,"")</f>
        <v/>
      </c>
      <c r="B7" s="23"/>
      <c r="C7" s="23"/>
      <c r="D7" s="34" t="str">
        <f t="shared" si="0"/>
        <v/>
      </c>
      <c r="E7" s="27"/>
      <c r="F7" s="25" t="str">
        <f t="shared" si="1"/>
        <v/>
      </c>
      <c r="G7" s="26"/>
    </row>
    <row r="8" spans="1:7" x14ac:dyDescent="0.3">
      <c r="A8" s="22" t="str">
        <f>IF(B8&lt;&gt;"",7,"")</f>
        <v/>
      </c>
      <c r="B8" s="23"/>
      <c r="C8" s="23"/>
      <c r="D8" s="34" t="str">
        <f t="shared" si="0"/>
        <v/>
      </c>
      <c r="E8" s="27"/>
      <c r="F8" s="25" t="str">
        <f t="shared" si="1"/>
        <v/>
      </c>
      <c r="G8" s="26"/>
    </row>
    <row r="9" spans="1:7" x14ac:dyDescent="0.3">
      <c r="A9" s="22" t="str">
        <f>IF(B9&lt;&gt;"",8,"")</f>
        <v/>
      </c>
      <c r="B9" s="23"/>
      <c r="C9" s="23"/>
      <c r="D9" s="34" t="str">
        <f t="shared" si="0"/>
        <v/>
      </c>
      <c r="E9" s="27"/>
      <c r="F9" s="25" t="str">
        <f t="shared" si="1"/>
        <v/>
      </c>
      <c r="G9" s="26"/>
    </row>
    <row r="10" spans="1:7" x14ac:dyDescent="0.3">
      <c r="A10" s="22" t="str">
        <f>IF(B10&lt;&gt;"",9,"")</f>
        <v/>
      </c>
      <c r="B10" s="23"/>
      <c r="C10" s="23"/>
      <c r="D10" s="34" t="str">
        <f t="shared" si="0"/>
        <v/>
      </c>
      <c r="E10" s="27"/>
      <c r="F10" s="25" t="str">
        <f t="shared" si="1"/>
        <v/>
      </c>
      <c r="G10" s="26"/>
    </row>
    <row r="11" spans="1:7" x14ac:dyDescent="0.3">
      <c r="A11" s="22" t="str">
        <f>IF(B11&lt;&gt;"",10,"")</f>
        <v/>
      </c>
      <c r="B11" s="23"/>
      <c r="C11" s="23"/>
      <c r="D11" s="34" t="str">
        <f t="shared" si="0"/>
        <v/>
      </c>
      <c r="E11" s="27"/>
      <c r="F11" s="25" t="str">
        <f t="shared" si="1"/>
        <v/>
      </c>
      <c r="G11" s="26"/>
    </row>
    <row r="12" spans="1:7" x14ac:dyDescent="0.3">
      <c r="A12" s="22" t="str">
        <f>IF(B12&lt;&gt;"",11,"")</f>
        <v/>
      </c>
      <c r="B12" s="23"/>
      <c r="C12" s="23"/>
      <c r="D12" s="34" t="str">
        <f t="shared" si="0"/>
        <v/>
      </c>
      <c r="E12" s="27"/>
      <c r="F12" s="25" t="str">
        <f t="shared" si="1"/>
        <v/>
      </c>
      <c r="G12" s="26"/>
    </row>
    <row r="13" spans="1:7" x14ac:dyDescent="0.3">
      <c r="A13" s="22" t="str">
        <f>IF(B13&lt;&gt;"",12,"")</f>
        <v/>
      </c>
      <c r="B13" s="23"/>
      <c r="C13" s="23"/>
      <c r="D13" s="34" t="str">
        <f t="shared" ref="D13:D66" si="2">IF(B13= "", "", B13)</f>
        <v/>
      </c>
      <c r="E13" s="27"/>
      <c r="F13" s="25" t="str">
        <f t="shared" si="1"/>
        <v/>
      </c>
      <c r="G13" s="26"/>
    </row>
    <row r="14" spans="1:7" x14ac:dyDescent="0.3">
      <c r="A14" s="22" t="str">
        <f>IF(B14&lt;&gt;"",13,"")</f>
        <v/>
      </c>
      <c r="B14" s="23"/>
      <c r="C14" s="23"/>
      <c r="D14" s="34" t="str">
        <f t="shared" si="2"/>
        <v/>
      </c>
      <c r="E14" s="27"/>
      <c r="F14" s="25" t="str">
        <f t="shared" si="1"/>
        <v/>
      </c>
      <c r="G14" s="26"/>
    </row>
    <row r="15" spans="1:7" x14ac:dyDescent="0.3">
      <c r="A15" s="22" t="str">
        <f>IF(B15&lt;&gt;"",14,"")</f>
        <v/>
      </c>
      <c r="B15" s="23"/>
      <c r="C15" s="23"/>
      <c r="D15" s="34" t="str">
        <f t="shared" si="2"/>
        <v/>
      </c>
      <c r="E15" s="27"/>
      <c r="F15" s="25" t="str">
        <f t="shared" si="1"/>
        <v/>
      </c>
      <c r="G15" s="26"/>
    </row>
    <row r="16" spans="1:7" x14ac:dyDescent="0.3">
      <c r="A16" s="22" t="str">
        <f>IF(B16&lt;&gt;"",15,"")</f>
        <v/>
      </c>
      <c r="B16" s="23"/>
      <c r="C16" s="23"/>
      <c r="D16" s="34" t="str">
        <f t="shared" si="2"/>
        <v/>
      </c>
      <c r="E16" s="27"/>
      <c r="F16" s="25" t="str">
        <f t="shared" si="1"/>
        <v/>
      </c>
      <c r="G16" s="26"/>
    </row>
    <row r="17" spans="1:7" x14ac:dyDescent="0.3">
      <c r="A17" s="22" t="str">
        <f>IF(B17&lt;&gt;"",16,"")</f>
        <v/>
      </c>
      <c r="B17" s="23"/>
      <c r="C17" s="23"/>
      <c r="D17" s="34" t="str">
        <f t="shared" si="2"/>
        <v/>
      </c>
      <c r="E17" s="27"/>
      <c r="F17" s="25" t="str">
        <f t="shared" si="1"/>
        <v/>
      </c>
      <c r="G17" s="26"/>
    </row>
    <row r="18" spans="1:7" x14ac:dyDescent="0.3">
      <c r="A18" s="22" t="str">
        <f>IF(B18&lt;&gt;"",17,"")</f>
        <v/>
      </c>
      <c r="B18" s="23"/>
      <c r="C18" s="23"/>
      <c r="D18" s="34" t="str">
        <f t="shared" si="2"/>
        <v/>
      </c>
      <c r="E18" s="27"/>
      <c r="F18" s="25" t="str">
        <f t="shared" si="1"/>
        <v/>
      </c>
      <c r="G18" s="26"/>
    </row>
    <row r="19" spans="1:7" x14ac:dyDescent="0.3">
      <c r="A19" s="22" t="str">
        <f>IF(B19&lt;&gt;"",18,"")</f>
        <v/>
      </c>
      <c r="B19" s="23"/>
      <c r="C19" s="23"/>
      <c r="D19" s="34" t="str">
        <f t="shared" si="2"/>
        <v/>
      </c>
      <c r="E19" s="27"/>
      <c r="F19" s="25" t="str">
        <f t="shared" si="1"/>
        <v/>
      </c>
      <c r="G19" s="26"/>
    </row>
    <row r="20" spans="1:7" x14ac:dyDescent="0.3">
      <c r="A20" s="22" t="str">
        <f>IF(B20&lt;&gt;"",19,"")</f>
        <v/>
      </c>
      <c r="B20" s="23"/>
      <c r="C20" s="23"/>
      <c r="D20" s="34" t="str">
        <f t="shared" si="2"/>
        <v/>
      </c>
      <c r="E20" s="27"/>
      <c r="F20" s="25" t="str">
        <f t="shared" si="1"/>
        <v/>
      </c>
      <c r="G20" s="26"/>
    </row>
    <row r="21" spans="1:7" x14ac:dyDescent="0.3">
      <c r="A21" s="22" t="str">
        <f>IF(B21&lt;&gt;"",20,"")</f>
        <v/>
      </c>
      <c r="B21" s="23"/>
      <c r="C21" s="23"/>
      <c r="D21" s="34" t="str">
        <f t="shared" si="2"/>
        <v/>
      </c>
      <c r="E21" s="27"/>
      <c r="F21" s="25" t="str">
        <f t="shared" si="1"/>
        <v/>
      </c>
      <c r="G21" s="26"/>
    </row>
    <row r="22" spans="1:7" x14ac:dyDescent="0.3">
      <c r="A22" s="22" t="str">
        <f>IF(B22&lt;&gt;"",21,"")</f>
        <v/>
      </c>
      <c r="B22" s="23"/>
      <c r="C22" s="23"/>
      <c r="D22" s="34" t="str">
        <f t="shared" si="2"/>
        <v/>
      </c>
      <c r="E22" s="27"/>
      <c r="F22" s="25" t="str">
        <f t="shared" si="1"/>
        <v/>
      </c>
      <c r="G22" s="26"/>
    </row>
    <row r="23" spans="1:7" x14ac:dyDescent="0.3">
      <c r="A23" s="22" t="str">
        <f>IF(B23&lt;&gt;"",22,"")</f>
        <v/>
      </c>
      <c r="B23" s="23"/>
      <c r="C23" s="23"/>
      <c r="D23" s="34" t="str">
        <f t="shared" si="2"/>
        <v/>
      </c>
      <c r="E23" s="27"/>
      <c r="F23" s="25" t="str">
        <f t="shared" si="1"/>
        <v/>
      </c>
      <c r="G23" s="26"/>
    </row>
    <row r="24" spans="1:7" x14ac:dyDescent="0.3">
      <c r="A24" s="22" t="str">
        <f>IF(B24&lt;&gt;"",23,"")</f>
        <v/>
      </c>
      <c r="B24" s="23"/>
      <c r="C24" s="23"/>
      <c r="D24" s="34" t="str">
        <f t="shared" si="2"/>
        <v/>
      </c>
      <c r="E24" s="27"/>
      <c r="F24" s="25" t="str">
        <f t="shared" si="1"/>
        <v/>
      </c>
      <c r="G24" s="26"/>
    </row>
    <row r="25" spans="1:7" x14ac:dyDescent="0.3">
      <c r="A25" s="22" t="str">
        <f>IF(B25&lt;&gt;"",24,"")</f>
        <v/>
      </c>
      <c r="B25" s="23"/>
      <c r="C25" s="23"/>
      <c r="D25" s="34" t="str">
        <f t="shared" si="2"/>
        <v/>
      </c>
      <c r="E25" s="27"/>
      <c r="F25" s="25" t="str">
        <f t="shared" si="1"/>
        <v/>
      </c>
      <c r="G25" s="26"/>
    </row>
    <row r="26" spans="1:7" x14ac:dyDescent="0.3">
      <c r="A26" s="22" t="str">
        <f>IF(B26&lt;&gt;"",25,"")</f>
        <v/>
      </c>
      <c r="B26" s="23"/>
      <c r="C26" s="23"/>
      <c r="D26" s="34" t="str">
        <f t="shared" si="2"/>
        <v/>
      </c>
      <c r="E26" s="27"/>
      <c r="F26" s="25" t="str">
        <f t="shared" si="1"/>
        <v/>
      </c>
      <c r="G26" s="26"/>
    </row>
    <row r="27" spans="1:7" x14ac:dyDescent="0.3">
      <c r="A27" s="22" t="str">
        <f>IF(B27&lt;&gt;"",26,"")</f>
        <v/>
      </c>
      <c r="B27" s="23"/>
      <c r="C27" s="23"/>
      <c r="D27" s="34" t="str">
        <f t="shared" si="2"/>
        <v/>
      </c>
      <c r="E27" s="27"/>
      <c r="F27" s="25" t="str">
        <f t="shared" si="1"/>
        <v/>
      </c>
      <c r="G27" s="26"/>
    </row>
    <row r="28" spans="1:7" x14ac:dyDescent="0.3">
      <c r="A28" s="22" t="str">
        <f>IF(B28&lt;&gt;"",27,"")</f>
        <v/>
      </c>
      <c r="B28" s="23"/>
      <c r="C28" s="23"/>
      <c r="D28" s="34" t="str">
        <f t="shared" si="2"/>
        <v/>
      </c>
      <c r="E28" s="27"/>
      <c r="F28" s="25" t="str">
        <f t="shared" si="1"/>
        <v/>
      </c>
      <c r="G28" s="26"/>
    </row>
    <row r="29" spans="1:7" x14ac:dyDescent="0.3">
      <c r="A29" s="22" t="str">
        <f>IF(B29&lt;&gt;"",28,"")</f>
        <v/>
      </c>
      <c r="B29" s="23"/>
      <c r="C29" s="23"/>
      <c r="D29" s="34" t="str">
        <f t="shared" si="2"/>
        <v/>
      </c>
      <c r="E29" s="27"/>
      <c r="F29" s="25" t="str">
        <f t="shared" si="1"/>
        <v/>
      </c>
      <c r="G29" s="26"/>
    </row>
    <row r="30" spans="1:7" x14ac:dyDescent="0.3">
      <c r="A30" s="22" t="str">
        <f>IF(B30&lt;&gt;"",29,"")</f>
        <v/>
      </c>
      <c r="B30" s="23"/>
      <c r="C30" s="23"/>
      <c r="D30" s="34" t="str">
        <f t="shared" si="2"/>
        <v/>
      </c>
      <c r="E30" s="27"/>
      <c r="F30" s="25" t="str">
        <f t="shared" si="1"/>
        <v/>
      </c>
      <c r="G30" s="26"/>
    </row>
    <row r="31" spans="1:7" x14ac:dyDescent="0.3">
      <c r="A31" s="22" t="str">
        <f>IF(B31&lt;&gt;"",30,"")</f>
        <v/>
      </c>
      <c r="B31" s="23"/>
      <c r="C31" s="23"/>
      <c r="D31" s="34" t="str">
        <f t="shared" si="2"/>
        <v/>
      </c>
      <c r="E31" s="27"/>
      <c r="F31" s="25" t="str">
        <f t="shared" si="1"/>
        <v/>
      </c>
      <c r="G31" s="26"/>
    </row>
    <row r="32" spans="1:7" x14ac:dyDescent="0.3">
      <c r="A32" s="22" t="str">
        <f>IF(B32&lt;&gt;"",31,"")</f>
        <v/>
      </c>
      <c r="B32" s="23"/>
      <c r="C32" s="23"/>
      <c r="D32" s="34" t="str">
        <f t="shared" si="2"/>
        <v/>
      </c>
      <c r="E32" s="27"/>
      <c r="F32" s="25" t="str">
        <f t="shared" si="1"/>
        <v/>
      </c>
      <c r="G32" s="26"/>
    </row>
    <row r="33" spans="1:7" x14ac:dyDescent="0.3">
      <c r="A33" s="22" t="str">
        <f>IF(B33&lt;&gt;"",32,"")</f>
        <v/>
      </c>
      <c r="B33" s="23"/>
      <c r="C33" s="23"/>
      <c r="D33" s="34" t="str">
        <f t="shared" si="2"/>
        <v/>
      </c>
      <c r="E33" s="27"/>
      <c r="F33" s="25" t="str">
        <f t="shared" si="1"/>
        <v/>
      </c>
      <c r="G33" s="26"/>
    </row>
    <row r="34" spans="1:7" x14ac:dyDescent="0.3">
      <c r="A34" s="22" t="str">
        <f>IF(B34&lt;&gt;"",33,"")</f>
        <v/>
      </c>
      <c r="B34" s="23"/>
      <c r="C34" s="23"/>
      <c r="D34" s="34" t="str">
        <f t="shared" si="2"/>
        <v/>
      </c>
      <c r="E34" s="27"/>
      <c r="F34" s="25" t="str">
        <f t="shared" si="1"/>
        <v/>
      </c>
      <c r="G34" s="26"/>
    </row>
    <row r="35" spans="1:7" x14ac:dyDescent="0.3">
      <c r="A35" s="22" t="str">
        <f>IF(B35&lt;&gt;"",34,"")</f>
        <v/>
      </c>
      <c r="B35" s="23"/>
      <c r="C35" s="23"/>
      <c r="D35" s="34" t="str">
        <f t="shared" si="2"/>
        <v/>
      </c>
      <c r="E35" s="27"/>
      <c r="F35" s="25" t="str">
        <f t="shared" si="1"/>
        <v/>
      </c>
      <c r="G35" s="26"/>
    </row>
    <row r="36" spans="1:7" x14ac:dyDescent="0.3">
      <c r="A36" s="22" t="str">
        <f>IF(B36&lt;&gt;"",35,"")</f>
        <v/>
      </c>
      <c r="B36" s="23"/>
      <c r="C36" s="23"/>
      <c r="D36" s="34" t="str">
        <f t="shared" si="2"/>
        <v/>
      </c>
      <c r="E36" s="27"/>
      <c r="F36" s="25" t="str">
        <f t="shared" si="1"/>
        <v/>
      </c>
      <c r="G36" s="26"/>
    </row>
    <row r="37" spans="1:7" x14ac:dyDescent="0.3">
      <c r="A37" s="22" t="str">
        <f>IF(B37&lt;&gt;"",36,"")</f>
        <v/>
      </c>
      <c r="B37" s="23"/>
      <c r="C37" s="23"/>
      <c r="D37" s="34" t="str">
        <f t="shared" si="2"/>
        <v/>
      </c>
      <c r="E37" s="27"/>
      <c r="F37" s="25" t="str">
        <f t="shared" si="1"/>
        <v/>
      </c>
      <c r="G37" s="26"/>
    </row>
    <row r="38" spans="1:7" x14ac:dyDescent="0.3">
      <c r="A38" s="22" t="str">
        <f>IF(B38&lt;&gt;"",37,"")</f>
        <v/>
      </c>
      <c r="B38" s="23"/>
      <c r="C38" s="23"/>
      <c r="D38" s="34" t="str">
        <f t="shared" si="2"/>
        <v/>
      </c>
      <c r="E38" s="27"/>
      <c r="F38" s="25" t="str">
        <f t="shared" si="1"/>
        <v/>
      </c>
      <c r="G38" s="26"/>
    </row>
    <row r="39" spans="1:7" x14ac:dyDescent="0.3">
      <c r="A39" s="22" t="str">
        <f>IF(B39&lt;&gt;"",38,"")</f>
        <v/>
      </c>
      <c r="B39" s="23"/>
      <c r="C39" s="23"/>
      <c r="D39" s="34" t="str">
        <f t="shared" si="2"/>
        <v/>
      </c>
      <c r="E39" s="27"/>
      <c r="F39" s="25" t="str">
        <f t="shared" si="1"/>
        <v/>
      </c>
      <c r="G39" s="26"/>
    </row>
    <row r="40" spans="1:7" x14ac:dyDescent="0.3">
      <c r="A40" s="22" t="str">
        <f>IF(B40&lt;&gt;"",39,"")</f>
        <v/>
      </c>
      <c r="B40" s="23"/>
      <c r="C40" s="23"/>
      <c r="D40" s="34" t="str">
        <f t="shared" si="2"/>
        <v/>
      </c>
      <c r="E40" s="27"/>
      <c r="F40" s="25" t="str">
        <f t="shared" si="1"/>
        <v/>
      </c>
      <c r="G40" s="26"/>
    </row>
    <row r="41" spans="1:7" x14ac:dyDescent="0.3">
      <c r="A41" s="22" t="str">
        <f>IF(B41&lt;&gt;"",40,"")</f>
        <v/>
      </c>
      <c r="B41" s="23"/>
      <c r="C41" s="23"/>
      <c r="D41" s="34" t="str">
        <f t="shared" si="2"/>
        <v/>
      </c>
      <c r="E41" s="27"/>
      <c r="F41" s="25" t="str">
        <f t="shared" si="1"/>
        <v/>
      </c>
      <c r="G41" s="26"/>
    </row>
    <row r="42" spans="1:7" x14ac:dyDescent="0.3">
      <c r="A42" s="22" t="str">
        <f>IF(B42&lt;&gt;"",41,"")</f>
        <v/>
      </c>
      <c r="B42" s="23"/>
      <c r="C42" s="23"/>
      <c r="D42" s="34" t="str">
        <f t="shared" si="2"/>
        <v/>
      </c>
      <c r="E42" s="27"/>
      <c r="F42" s="25" t="str">
        <f t="shared" si="1"/>
        <v/>
      </c>
      <c r="G42" s="26"/>
    </row>
    <row r="43" spans="1:7" x14ac:dyDescent="0.3">
      <c r="A43" s="22" t="str">
        <f>IF(B43&lt;&gt;"",42,"")</f>
        <v/>
      </c>
      <c r="B43" s="23"/>
      <c r="C43" s="23"/>
      <c r="D43" s="34" t="str">
        <f t="shared" si="2"/>
        <v/>
      </c>
      <c r="E43" s="27"/>
      <c r="F43" s="25" t="str">
        <f t="shared" si="1"/>
        <v/>
      </c>
      <c r="G43" s="26"/>
    </row>
    <row r="44" spans="1:7" x14ac:dyDescent="0.3">
      <c r="A44" s="22" t="str">
        <f>IF(B44&lt;&gt;"",43,"")</f>
        <v/>
      </c>
      <c r="B44" s="23"/>
      <c r="C44" s="23"/>
      <c r="D44" s="34" t="str">
        <f t="shared" si="2"/>
        <v/>
      </c>
      <c r="E44" s="27"/>
      <c r="F44" s="25" t="str">
        <f t="shared" si="1"/>
        <v/>
      </c>
      <c r="G44" s="26"/>
    </row>
    <row r="45" spans="1:7" x14ac:dyDescent="0.3">
      <c r="A45" s="22" t="str">
        <f>IF(B45&lt;&gt;"",44,"")</f>
        <v/>
      </c>
      <c r="B45" s="23"/>
      <c r="C45" s="23"/>
      <c r="D45" s="34" t="str">
        <f t="shared" si="2"/>
        <v/>
      </c>
      <c r="E45" s="27"/>
      <c r="F45" s="25" t="str">
        <f t="shared" si="1"/>
        <v/>
      </c>
      <c r="G45" s="26"/>
    </row>
    <row r="46" spans="1:7" x14ac:dyDescent="0.3">
      <c r="A46" s="22" t="str">
        <f>IF(B46&lt;&gt;"",45,"")</f>
        <v/>
      </c>
      <c r="B46" s="23"/>
      <c r="C46" s="23"/>
      <c r="D46" s="34" t="str">
        <f t="shared" si="2"/>
        <v/>
      </c>
      <c r="E46" s="27"/>
      <c r="F46" s="25" t="str">
        <f t="shared" si="1"/>
        <v/>
      </c>
      <c r="G46" s="26"/>
    </row>
    <row r="47" spans="1:7" x14ac:dyDescent="0.3">
      <c r="A47" s="22" t="str">
        <f>IF(B47&lt;&gt;"",46,"")</f>
        <v/>
      </c>
      <c r="B47" s="23"/>
      <c r="C47" s="23"/>
      <c r="D47" s="34" t="str">
        <f t="shared" si="2"/>
        <v/>
      </c>
      <c r="E47" s="27"/>
      <c r="F47" s="25" t="str">
        <f t="shared" si="1"/>
        <v/>
      </c>
      <c r="G47" s="26"/>
    </row>
    <row r="48" spans="1:7" x14ac:dyDescent="0.3">
      <c r="A48" s="22" t="str">
        <f>IF(B48&lt;&gt;"",47,"")</f>
        <v/>
      </c>
      <c r="B48" s="23"/>
      <c r="C48" s="23"/>
      <c r="D48" s="34" t="str">
        <f t="shared" si="2"/>
        <v/>
      </c>
      <c r="E48" s="27"/>
      <c r="F48" s="25" t="str">
        <f t="shared" si="1"/>
        <v/>
      </c>
      <c r="G48" s="26"/>
    </row>
    <row r="49" spans="1:7" x14ac:dyDescent="0.3">
      <c r="A49" s="22" t="str">
        <f>IF(B49&lt;&gt;"",48,"")</f>
        <v/>
      </c>
      <c r="B49" s="23"/>
      <c r="C49" s="23"/>
      <c r="D49" s="34" t="str">
        <f t="shared" si="2"/>
        <v/>
      </c>
      <c r="E49" s="27"/>
      <c r="F49" s="25" t="str">
        <f t="shared" si="1"/>
        <v/>
      </c>
      <c r="G49" s="26"/>
    </row>
    <row r="50" spans="1:7" x14ac:dyDescent="0.3">
      <c r="A50" s="22" t="str">
        <f>IF(B50&lt;&gt;"",49,"")</f>
        <v/>
      </c>
      <c r="B50" s="23"/>
      <c r="C50" s="23"/>
      <c r="D50" s="34" t="str">
        <f t="shared" si="2"/>
        <v/>
      </c>
      <c r="E50" s="27"/>
      <c r="F50" s="25" t="str">
        <f t="shared" si="1"/>
        <v/>
      </c>
      <c r="G50" s="26"/>
    </row>
    <row r="51" spans="1:7" x14ac:dyDescent="0.3">
      <c r="A51" s="22" t="str">
        <f>IF(B51&lt;&gt;"",50,"")</f>
        <v/>
      </c>
      <c r="B51" s="23"/>
      <c r="C51" s="23"/>
      <c r="D51" s="34" t="str">
        <f t="shared" si="2"/>
        <v/>
      </c>
      <c r="E51" s="27"/>
      <c r="F51" s="25" t="str">
        <f t="shared" si="1"/>
        <v/>
      </c>
      <c r="G51" s="26"/>
    </row>
    <row r="52" spans="1:7" x14ac:dyDescent="0.3">
      <c r="A52" s="22" t="str">
        <f>IF(B52&lt;&gt;"",51,"")</f>
        <v/>
      </c>
      <c r="B52" s="23"/>
      <c r="C52" s="23"/>
      <c r="D52" s="34" t="str">
        <f t="shared" si="2"/>
        <v/>
      </c>
      <c r="E52" s="27"/>
      <c r="F52" s="25" t="str">
        <f t="shared" si="1"/>
        <v/>
      </c>
      <c r="G52" s="26"/>
    </row>
    <row r="53" spans="1:7" x14ac:dyDescent="0.3">
      <c r="A53" s="22" t="str">
        <f>IF(B53&lt;&gt;"",52,"")</f>
        <v/>
      </c>
      <c r="B53" s="23"/>
      <c r="C53" s="23"/>
      <c r="D53" s="34" t="str">
        <f t="shared" si="2"/>
        <v/>
      </c>
      <c r="E53" s="27"/>
      <c r="F53" s="25" t="str">
        <f t="shared" si="1"/>
        <v/>
      </c>
      <c r="G53" s="26"/>
    </row>
    <row r="54" spans="1:7" x14ac:dyDescent="0.3">
      <c r="A54" s="22" t="str">
        <f>IF(B54&lt;&gt;"",53,"")</f>
        <v/>
      </c>
      <c r="B54" s="23"/>
      <c r="C54" s="23"/>
      <c r="D54" s="34" t="str">
        <f t="shared" si="2"/>
        <v/>
      </c>
      <c r="E54" s="27"/>
      <c r="F54" s="25" t="str">
        <f t="shared" si="1"/>
        <v/>
      </c>
      <c r="G54" s="26"/>
    </row>
    <row r="55" spans="1:7" x14ac:dyDescent="0.3">
      <c r="A55" s="22" t="str">
        <f>IF(B55&lt;&gt;"",54,"")</f>
        <v/>
      </c>
      <c r="B55" s="23"/>
      <c r="C55" s="23"/>
      <c r="D55" s="34" t="str">
        <f t="shared" si="2"/>
        <v/>
      </c>
      <c r="E55" s="27"/>
      <c r="F55" s="25" t="str">
        <f t="shared" si="1"/>
        <v/>
      </c>
      <c r="G55" s="26"/>
    </row>
    <row r="56" spans="1:7" x14ac:dyDescent="0.3">
      <c r="A56" s="22" t="str">
        <f>IF(B56&lt;&gt;"",55,"")</f>
        <v/>
      </c>
      <c r="B56" s="23"/>
      <c r="C56" s="23"/>
      <c r="D56" s="34" t="str">
        <f t="shared" si="2"/>
        <v/>
      </c>
      <c r="E56" s="27"/>
      <c r="F56" s="25" t="str">
        <f t="shared" si="1"/>
        <v/>
      </c>
      <c r="G56" s="26"/>
    </row>
    <row r="57" spans="1:7" x14ac:dyDescent="0.3">
      <c r="A57" s="22" t="str">
        <f>IF(B57&lt;&gt;"",56,"")</f>
        <v/>
      </c>
      <c r="B57" s="23"/>
      <c r="C57" s="23"/>
      <c r="D57" s="34" t="str">
        <f t="shared" si="2"/>
        <v/>
      </c>
      <c r="E57" s="27"/>
      <c r="F57" s="25" t="str">
        <f t="shared" si="1"/>
        <v/>
      </c>
      <c r="G57" s="26"/>
    </row>
    <row r="58" spans="1:7" x14ac:dyDescent="0.3">
      <c r="A58" s="22" t="str">
        <f>IF(B58&lt;&gt;"",57,"")</f>
        <v/>
      </c>
      <c r="B58" s="23"/>
      <c r="C58" s="23"/>
      <c r="D58" s="34" t="str">
        <f t="shared" si="2"/>
        <v/>
      </c>
      <c r="E58" s="27"/>
      <c r="F58" s="25" t="str">
        <f t="shared" si="1"/>
        <v/>
      </c>
      <c r="G58" s="26"/>
    </row>
    <row r="59" spans="1:7" x14ac:dyDescent="0.3">
      <c r="A59" s="22" t="str">
        <f>IF(B59&lt;&gt;"",58,"")</f>
        <v/>
      </c>
      <c r="B59" s="23"/>
      <c r="C59" s="23"/>
      <c r="D59" s="34" t="str">
        <f t="shared" si="2"/>
        <v/>
      </c>
      <c r="E59" s="27"/>
      <c r="F59" s="25" t="str">
        <f t="shared" si="1"/>
        <v/>
      </c>
      <c r="G59" s="26"/>
    </row>
    <row r="60" spans="1:7" x14ac:dyDescent="0.3">
      <c r="A60" s="22" t="str">
        <f>IF(B60&lt;&gt;"",59,"")</f>
        <v/>
      </c>
      <c r="B60" s="23"/>
      <c r="C60" s="23"/>
      <c r="D60" s="34" t="str">
        <f t="shared" si="2"/>
        <v/>
      </c>
      <c r="E60" s="27"/>
      <c r="F60" s="25" t="str">
        <f t="shared" si="1"/>
        <v/>
      </c>
      <c r="G60" s="26"/>
    </row>
    <row r="61" spans="1:7" x14ac:dyDescent="0.3">
      <c r="A61" s="22" t="str">
        <f>IF(B61&lt;&gt;"",60,"")</f>
        <v/>
      </c>
      <c r="B61" s="23"/>
      <c r="C61" s="23"/>
      <c r="D61" s="34" t="str">
        <f t="shared" si="2"/>
        <v/>
      </c>
      <c r="E61" s="27"/>
      <c r="F61" s="25" t="str">
        <f t="shared" si="1"/>
        <v/>
      </c>
      <c r="G61" s="26"/>
    </row>
    <row r="62" spans="1:7" x14ac:dyDescent="0.3">
      <c r="A62" s="22" t="str">
        <f>IF(B62&lt;&gt;"",61,"")</f>
        <v/>
      </c>
      <c r="B62" s="23"/>
      <c r="C62" s="23"/>
      <c r="D62" s="34" t="str">
        <f t="shared" si="2"/>
        <v/>
      </c>
      <c r="E62" s="27"/>
      <c r="F62" s="25" t="str">
        <f t="shared" si="1"/>
        <v/>
      </c>
      <c r="G62" s="26"/>
    </row>
    <row r="63" spans="1:7" x14ac:dyDescent="0.3">
      <c r="A63" s="22" t="str">
        <f>IF(B63&lt;&gt;"",62,"")</f>
        <v/>
      </c>
      <c r="B63" s="23"/>
      <c r="C63" s="23"/>
      <c r="D63" s="34" t="str">
        <f t="shared" si="2"/>
        <v/>
      </c>
      <c r="E63" s="27"/>
      <c r="F63" s="25" t="str">
        <f t="shared" si="1"/>
        <v/>
      </c>
      <c r="G63" s="26"/>
    </row>
    <row r="64" spans="1:7" x14ac:dyDescent="0.3">
      <c r="A64" s="22" t="str">
        <f>IF(B64&lt;&gt;"",63,"")</f>
        <v/>
      </c>
      <c r="B64" s="23"/>
      <c r="C64" s="23"/>
      <c r="D64" s="34" t="str">
        <f t="shared" si="2"/>
        <v/>
      </c>
      <c r="E64" s="27"/>
      <c r="F64" s="25" t="str">
        <f t="shared" si="1"/>
        <v/>
      </c>
      <c r="G64" s="26"/>
    </row>
    <row r="65" spans="1:7" x14ac:dyDescent="0.3">
      <c r="A65" s="22" t="str">
        <f>IF(B65&lt;&gt;"",64,"")</f>
        <v/>
      </c>
      <c r="B65" s="23"/>
      <c r="C65" s="23"/>
      <c r="D65" s="34" t="str">
        <f t="shared" si="2"/>
        <v/>
      </c>
      <c r="E65" s="27"/>
      <c r="F65" s="25" t="str">
        <f t="shared" si="1"/>
        <v/>
      </c>
      <c r="G65" s="26"/>
    </row>
    <row r="66" spans="1:7" x14ac:dyDescent="0.3">
      <c r="A66" s="22" t="str">
        <f>IF(B66&lt;&gt;"",65,"")</f>
        <v/>
      </c>
      <c r="B66" s="23"/>
      <c r="C66" s="23"/>
      <c r="D66" s="34" t="str">
        <f t="shared" si="2"/>
        <v/>
      </c>
      <c r="E66" s="27"/>
      <c r="F66" s="25" t="str">
        <f t="shared" si="1"/>
        <v/>
      </c>
      <c r="G66" s="26"/>
    </row>
    <row r="67" spans="1:7" x14ac:dyDescent="0.3">
      <c r="A67" s="22" t="str">
        <f>IF(B67&lt;&gt;"",66,"")</f>
        <v/>
      </c>
      <c r="B67" s="23"/>
      <c r="C67" s="23"/>
      <c r="D67" s="34" t="str">
        <f t="shared" ref="D67:D130" si="3">IF(B67= "", "", B67)</f>
        <v/>
      </c>
      <c r="E67" s="27"/>
      <c r="F67" s="25" t="str">
        <f t="shared" ref="F67:F130" si="4">IF(B67="", "", "Yes")</f>
        <v/>
      </c>
      <c r="G67" s="26"/>
    </row>
    <row r="68" spans="1:7" x14ac:dyDescent="0.3">
      <c r="A68" s="22" t="str">
        <f>IF(B68&lt;&gt;"",67,"")</f>
        <v/>
      </c>
      <c r="B68" s="23"/>
      <c r="C68" s="23"/>
      <c r="D68" s="34" t="str">
        <f t="shared" si="3"/>
        <v/>
      </c>
      <c r="E68" s="27"/>
      <c r="F68" s="25" t="str">
        <f t="shared" si="4"/>
        <v/>
      </c>
      <c r="G68" s="26"/>
    </row>
    <row r="69" spans="1:7" x14ac:dyDescent="0.3">
      <c r="A69" s="22" t="str">
        <f>IF(B69&lt;&gt;"",68,"")</f>
        <v/>
      </c>
      <c r="B69" s="23"/>
      <c r="C69" s="23"/>
      <c r="D69" s="34" t="str">
        <f t="shared" si="3"/>
        <v/>
      </c>
      <c r="E69" s="27"/>
      <c r="F69" s="25" t="str">
        <f t="shared" si="4"/>
        <v/>
      </c>
      <c r="G69" s="26"/>
    </row>
    <row r="70" spans="1:7" x14ac:dyDescent="0.3">
      <c r="A70" s="22" t="str">
        <f>IF(B70&lt;&gt;"",69,"")</f>
        <v/>
      </c>
      <c r="B70" s="23"/>
      <c r="C70" s="23"/>
      <c r="D70" s="34" t="str">
        <f t="shared" si="3"/>
        <v/>
      </c>
      <c r="E70" s="27"/>
      <c r="F70" s="25" t="str">
        <f t="shared" si="4"/>
        <v/>
      </c>
      <c r="G70" s="26"/>
    </row>
    <row r="71" spans="1:7" x14ac:dyDescent="0.3">
      <c r="A71" s="22" t="str">
        <f>IF(B71&lt;&gt;"",70,"")</f>
        <v/>
      </c>
      <c r="B71" s="23"/>
      <c r="C71" s="23"/>
      <c r="D71" s="34" t="str">
        <f t="shared" si="3"/>
        <v/>
      </c>
      <c r="E71" s="27"/>
      <c r="F71" s="25" t="str">
        <f t="shared" si="4"/>
        <v/>
      </c>
      <c r="G71" s="26"/>
    </row>
    <row r="72" spans="1:7" x14ac:dyDescent="0.3">
      <c r="A72" s="22" t="str">
        <f>IF(B72&lt;&gt;"",71,"")</f>
        <v/>
      </c>
      <c r="B72" s="23"/>
      <c r="C72" s="23"/>
      <c r="D72" s="34" t="str">
        <f t="shared" si="3"/>
        <v/>
      </c>
      <c r="E72" s="27"/>
      <c r="F72" s="25" t="str">
        <f t="shared" si="4"/>
        <v/>
      </c>
      <c r="G72" s="26"/>
    </row>
    <row r="73" spans="1:7" x14ac:dyDescent="0.3">
      <c r="A73" s="22" t="str">
        <f>IF(B73&lt;&gt;"",72,"")</f>
        <v/>
      </c>
      <c r="B73" s="23"/>
      <c r="C73" s="23"/>
      <c r="D73" s="34" t="str">
        <f t="shared" si="3"/>
        <v/>
      </c>
      <c r="E73" s="27"/>
      <c r="F73" s="25" t="str">
        <f t="shared" si="4"/>
        <v/>
      </c>
      <c r="G73" s="26"/>
    </row>
    <row r="74" spans="1:7" x14ac:dyDescent="0.3">
      <c r="A74" s="22" t="str">
        <f>IF(B74&lt;&gt;"",73,"")</f>
        <v/>
      </c>
      <c r="B74" s="23"/>
      <c r="C74" s="23"/>
      <c r="D74" s="34" t="str">
        <f t="shared" si="3"/>
        <v/>
      </c>
      <c r="E74" s="27"/>
      <c r="F74" s="25" t="str">
        <f t="shared" si="4"/>
        <v/>
      </c>
      <c r="G74" s="26"/>
    </row>
    <row r="75" spans="1:7" x14ac:dyDescent="0.3">
      <c r="A75" s="22" t="str">
        <f>IF(B75&lt;&gt;"",74,"")</f>
        <v/>
      </c>
      <c r="B75" s="23"/>
      <c r="C75" s="23"/>
      <c r="D75" s="34" t="str">
        <f t="shared" si="3"/>
        <v/>
      </c>
      <c r="E75" s="27"/>
      <c r="F75" s="25" t="str">
        <f t="shared" si="4"/>
        <v/>
      </c>
      <c r="G75" s="26"/>
    </row>
    <row r="76" spans="1:7" x14ac:dyDescent="0.3">
      <c r="A76" s="22" t="str">
        <f>IF(B76&lt;&gt;"",75,"")</f>
        <v/>
      </c>
      <c r="B76" s="23"/>
      <c r="C76" s="23"/>
      <c r="D76" s="34" t="str">
        <f t="shared" si="3"/>
        <v/>
      </c>
      <c r="E76" s="27"/>
      <c r="F76" s="25" t="str">
        <f t="shared" si="4"/>
        <v/>
      </c>
      <c r="G76" s="26"/>
    </row>
    <row r="77" spans="1:7" x14ac:dyDescent="0.3">
      <c r="A77" s="22" t="str">
        <f>IF(B77&lt;&gt;"",76,"")</f>
        <v/>
      </c>
      <c r="B77" s="23"/>
      <c r="C77" s="23"/>
      <c r="D77" s="34" t="str">
        <f t="shared" si="3"/>
        <v/>
      </c>
      <c r="E77" s="27"/>
      <c r="F77" s="25" t="str">
        <f t="shared" si="4"/>
        <v/>
      </c>
      <c r="G77" s="26"/>
    </row>
    <row r="78" spans="1:7" x14ac:dyDescent="0.3">
      <c r="A78" s="22" t="str">
        <f>IF(B78&lt;&gt;"",77,"")</f>
        <v/>
      </c>
      <c r="B78" s="23"/>
      <c r="C78" s="23"/>
      <c r="D78" s="34" t="str">
        <f t="shared" si="3"/>
        <v/>
      </c>
      <c r="E78" s="27"/>
      <c r="F78" s="25" t="str">
        <f t="shared" si="4"/>
        <v/>
      </c>
      <c r="G78" s="26"/>
    </row>
    <row r="79" spans="1:7" x14ac:dyDescent="0.3">
      <c r="A79" s="22" t="str">
        <f>IF(B79&lt;&gt;"",78,"")</f>
        <v/>
      </c>
      <c r="B79" s="23"/>
      <c r="C79" s="23"/>
      <c r="D79" s="34" t="str">
        <f t="shared" si="3"/>
        <v/>
      </c>
      <c r="E79" s="27"/>
      <c r="F79" s="25" t="str">
        <f t="shared" si="4"/>
        <v/>
      </c>
      <c r="G79" s="26"/>
    </row>
    <row r="80" spans="1:7" x14ac:dyDescent="0.3">
      <c r="A80" s="22" t="str">
        <f>IF(B80&lt;&gt;"",79,"")</f>
        <v/>
      </c>
      <c r="B80" s="23"/>
      <c r="C80" s="23"/>
      <c r="D80" s="34" t="str">
        <f t="shared" si="3"/>
        <v/>
      </c>
      <c r="E80" s="27"/>
      <c r="F80" s="25" t="str">
        <f t="shared" si="4"/>
        <v/>
      </c>
      <c r="G80" s="26"/>
    </row>
    <row r="81" spans="1:7" x14ac:dyDescent="0.3">
      <c r="A81" s="22" t="str">
        <f>IF(B81&lt;&gt;"",80,"")</f>
        <v/>
      </c>
      <c r="B81" s="23"/>
      <c r="C81" s="23"/>
      <c r="D81" s="34" t="str">
        <f t="shared" si="3"/>
        <v/>
      </c>
      <c r="E81" s="27"/>
      <c r="F81" s="25" t="str">
        <f t="shared" si="4"/>
        <v/>
      </c>
      <c r="G81" s="26"/>
    </row>
    <row r="82" spans="1:7" x14ac:dyDescent="0.3">
      <c r="A82" s="22" t="str">
        <f>IF(B82&lt;&gt;"",81,"")</f>
        <v/>
      </c>
      <c r="B82" s="23"/>
      <c r="C82" s="23"/>
      <c r="D82" s="34" t="str">
        <f t="shared" si="3"/>
        <v/>
      </c>
      <c r="E82" s="27"/>
      <c r="F82" s="25" t="str">
        <f t="shared" si="4"/>
        <v/>
      </c>
      <c r="G82" s="26"/>
    </row>
    <row r="83" spans="1:7" x14ac:dyDescent="0.3">
      <c r="A83" s="22" t="str">
        <f>IF(B83&lt;&gt;"",82,"")</f>
        <v/>
      </c>
      <c r="B83" s="23"/>
      <c r="C83" s="23"/>
      <c r="D83" s="34" t="str">
        <f t="shared" si="3"/>
        <v/>
      </c>
      <c r="E83" s="27"/>
      <c r="F83" s="25" t="str">
        <f t="shared" si="4"/>
        <v/>
      </c>
      <c r="G83" s="26"/>
    </row>
    <row r="84" spans="1:7" x14ac:dyDescent="0.3">
      <c r="A84" s="22" t="str">
        <f>IF(B84&lt;&gt;"",83,"")</f>
        <v/>
      </c>
      <c r="B84" s="23"/>
      <c r="C84" s="23"/>
      <c r="D84" s="34" t="str">
        <f t="shared" si="3"/>
        <v/>
      </c>
      <c r="E84" s="27"/>
      <c r="F84" s="25" t="str">
        <f t="shared" si="4"/>
        <v/>
      </c>
      <c r="G84" s="26"/>
    </row>
    <row r="85" spans="1:7" x14ac:dyDescent="0.3">
      <c r="A85" s="22" t="str">
        <f>IF(B85&lt;&gt;"",84,"")</f>
        <v/>
      </c>
      <c r="B85" s="23"/>
      <c r="C85" s="23"/>
      <c r="D85" s="34" t="str">
        <f t="shared" si="3"/>
        <v/>
      </c>
      <c r="E85" s="27"/>
      <c r="F85" s="25" t="str">
        <f t="shared" si="4"/>
        <v/>
      </c>
      <c r="G85" s="26"/>
    </row>
    <row r="86" spans="1:7" x14ac:dyDescent="0.3">
      <c r="A86" s="22" t="str">
        <f>IF(B86&lt;&gt;"",85,"")</f>
        <v/>
      </c>
      <c r="B86" s="23"/>
      <c r="C86" s="23"/>
      <c r="D86" s="34" t="str">
        <f t="shared" si="3"/>
        <v/>
      </c>
      <c r="E86" s="27"/>
      <c r="F86" s="25" t="str">
        <f t="shared" si="4"/>
        <v/>
      </c>
      <c r="G86" s="26"/>
    </row>
    <row r="87" spans="1:7" x14ac:dyDescent="0.3">
      <c r="A87" s="22" t="str">
        <f>IF(B87&lt;&gt;"",86,"")</f>
        <v/>
      </c>
      <c r="B87" s="23"/>
      <c r="C87" s="23"/>
      <c r="D87" s="34" t="str">
        <f t="shared" si="3"/>
        <v/>
      </c>
      <c r="E87" s="27"/>
      <c r="F87" s="25" t="str">
        <f t="shared" si="4"/>
        <v/>
      </c>
      <c r="G87" s="26"/>
    </row>
    <row r="88" spans="1:7" x14ac:dyDescent="0.3">
      <c r="A88" s="22" t="str">
        <f>IF(B88&lt;&gt;"",87,"")</f>
        <v/>
      </c>
      <c r="B88" s="23"/>
      <c r="C88" s="23"/>
      <c r="D88" s="34" t="str">
        <f t="shared" si="3"/>
        <v/>
      </c>
      <c r="E88" s="27"/>
      <c r="F88" s="25" t="str">
        <f t="shared" si="4"/>
        <v/>
      </c>
      <c r="G88" s="26"/>
    </row>
    <row r="89" spans="1:7" x14ac:dyDescent="0.3">
      <c r="A89" s="22" t="str">
        <f>IF(B89&lt;&gt;"",88,"")</f>
        <v/>
      </c>
      <c r="B89" s="23"/>
      <c r="C89" s="23"/>
      <c r="D89" s="34" t="str">
        <f t="shared" si="3"/>
        <v/>
      </c>
      <c r="E89" s="27"/>
      <c r="F89" s="25" t="str">
        <f t="shared" si="4"/>
        <v/>
      </c>
      <c r="G89" s="26"/>
    </row>
    <row r="90" spans="1:7" x14ac:dyDescent="0.3">
      <c r="A90" s="22" t="str">
        <f>IF(B90&lt;&gt;"",89,"")</f>
        <v/>
      </c>
      <c r="B90" s="23"/>
      <c r="C90" s="23"/>
      <c r="D90" s="34" t="str">
        <f t="shared" si="3"/>
        <v/>
      </c>
      <c r="E90" s="27"/>
      <c r="F90" s="25" t="str">
        <f t="shared" si="4"/>
        <v/>
      </c>
      <c r="G90" s="26"/>
    </row>
    <row r="91" spans="1:7" x14ac:dyDescent="0.3">
      <c r="A91" s="22" t="str">
        <f>IF(B91&lt;&gt;"",90,"")</f>
        <v/>
      </c>
      <c r="B91" s="23"/>
      <c r="C91" s="23"/>
      <c r="D91" s="34" t="str">
        <f t="shared" si="3"/>
        <v/>
      </c>
      <c r="E91" s="27"/>
      <c r="F91" s="25" t="str">
        <f t="shared" si="4"/>
        <v/>
      </c>
      <c r="G91" s="26"/>
    </row>
    <row r="92" spans="1:7" x14ac:dyDescent="0.3">
      <c r="A92" s="22" t="str">
        <f>IF(B92&lt;&gt;"",91,"")</f>
        <v/>
      </c>
      <c r="B92" s="23"/>
      <c r="C92" s="23"/>
      <c r="D92" s="34" t="str">
        <f t="shared" si="3"/>
        <v/>
      </c>
      <c r="E92" s="27"/>
      <c r="F92" s="25" t="str">
        <f t="shared" si="4"/>
        <v/>
      </c>
      <c r="G92" s="26"/>
    </row>
    <row r="93" spans="1:7" x14ac:dyDescent="0.3">
      <c r="A93" s="22" t="str">
        <f>IF(B93&lt;&gt;"",92,"")</f>
        <v/>
      </c>
      <c r="B93" s="23"/>
      <c r="C93" s="23"/>
      <c r="D93" s="34" t="str">
        <f t="shared" si="3"/>
        <v/>
      </c>
      <c r="E93" s="27"/>
      <c r="F93" s="25" t="str">
        <f t="shared" si="4"/>
        <v/>
      </c>
      <c r="G93" s="26"/>
    </row>
    <row r="94" spans="1:7" x14ac:dyDescent="0.3">
      <c r="A94" s="22" t="str">
        <f>IF(B94&lt;&gt;"",93,"")</f>
        <v/>
      </c>
      <c r="B94" s="23"/>
      <c r="C94" s="23"/>
      <c r="D94" s="34" t="str">
        <f t="shared" si="3"/>
        <v/>
      </c>
      <c r="E94" s="27"/>
      <c r="F94" s="25" t="str">
        <f t="shared" si="4"/>
        <v/>
      </c>
      <c r="G94" s="26"/>
    </row>
    <row r="95" spans="1:7" x14ac:dyDescent="0.3">
      <c r="A95" s="22" t="str">
        <f>IF(B95&lt;&gt;"",94,"")</f>
        <v/>
      </c>
      <c r="B95" s="23"/>
      <c r="C95" s="23"/>
      <c r="D95" s="34" t="str">
        <f t="shared" si="3"/>
        <v/>
      </c>
      <c r="E95" s="27"/>
      <c r="F95" s="25" t="str">
        <f t="shared" si="4"/>
        <v/>
      </c>
      <c r="G95" s="26"/>
    </row>
    <row r="96" spans="1:7" x14ac:dyDescent="0.3">
      <c r="A96" s="22" t="str">
        <f>IF(B96&lt;&gt;"",95,"")</f>
        <v/>
      </c>
      <c r="B96" s="23"/>
      <c r="C96" s="23"/>
      <c r="D96" s="34" t="str">
        <f t="shared" si="3"/>
        <v/>
      </c>
      <c r="E96" s="27"/>
      <c r="F96" s="25" t="str">
        <f t="shared" si="4"/>
        <v/>
      </c>
      <c r="G96" s="26"/>
    </row>
    <row r="97" spans="1:7" x14ac:dyDescent="0.3">
      <c r="A97" s="22" t="str">
        <f>IF(B97&lt;&gt;"",96,"")</f>
        <v/>
      </c>
      <c r="B97" s="23"/>
      <c r="C97" s="23"/>
      <c r="D97" s="34" t="str">
        <f t="shared" si="3"/>
        <v/>
      </c>
      <c r="E97" s="27"/>
      <c r="F97" s="25" t="str">
        <f t="shared" si="4"/>
        <v/>
      </c>
      <c r="G97" s="26"/>
    </row>
    <row r="98" spans="1:7" x14ac:dyDescent="0.3">
      <c r="A98" s="22" t="str">
        <f>IF(B98&lt;&gt;"",97,"")</f>
        <v/>
      </c>
      <c r="B98" s="23"/>
      <c r="C98" s="23"/>
      <c r="D98" s="34" t="str">
        <f t="shared" si="3"/>
        <v/>
      </c>
      <c r="E98" s="27"/>
      <c r="F98" s="25" t="str">
        <f t="shared" si="4"/>
        <v/>
      </c>
      <c r="G98" s="26"/>
    </row>
    <row r="99" spans="1:7" x14ac:dyDescent="0.3">
      <c r="A99" s="22" t="str">
        <f>IF(B99&lt;&gt;"",98,"")</f>
        <v/>
      </c>
      <c r="B99" s="23"/>
      <c r="C99" s="23"/>
      <c r="D99" s="34" t="str">
        <f t="shared" si="3"/>
        <v/>
      </c>
      <c r="E99" s="27"/>
      <c r="F99" s="25" t="str">
        <f t="shared" si="4"/>
        <v/>
      </c>
      <c r="G99" s="26"/>
    </row>
    <row r="100" spans="1:7" x14ac:dyDescent="0.3">
      <c r="A100" s="22" t="str">
        <f>IF(B100&lt;&gt;"",99,"")</f>
        <v/>
      </c>
      <c r="B100" s="23"/>
      <c r="C100" s="23"/>
      <c r="D100" s="34" t="str">
        <f t="shared" si="3"/>
        <v/>
      </c>
      <c r="E100" s="27"/>
      <c r="F100" s="25" t="str">
        <f t="shared" si="4"/>
        <v/>
      </c>
      <c r="G100" s="26"/>
    </row>
    <row r="101" spans="1:7" x14ac:dyDescent="0.3">
      <c r="A101" s="22" t="str">
        <f>IF(B101&lt;&gt;"",100,"")</f>
        <v/>
      </c>
      <c r="B101" s="23"/>
      <c r="C101" s="23"/>
      <c r="D101" s="34" t="str">
        <f t="shared" si="3"/>
        <v/>
      </c>
      <c r="E101" s="27"/>
      <c r="F101" s="25" t="str">
        <f t="shared" si="4"/>
        <v/>
      </c>
      <c r="G101" s="26"/>
    </row>
    <row r="102" spans="1:7" x14ac:dyDescent="0.3">
      <c r="A102" s="22" t="str">
        <f>IF(B102&lt;&gt;"",101,"")</f>
        <v/>
      </c>
      <c r="B102" s="23"/>
      <c r="C102" s="23"/>
      <c r="D102" s="34" t="str">
        <f t="shared" si="3"/>
        <v/>
      </c>
      <c r="E102" s="27"/>
      <c r="F102" s="25" t="str">
        <f t="shared" si="4"/>
        <v/>
      </c>
      <c r="G102" s="26"/>
    </row>
    <row r="103" spans="1:7" x14ac:dyDescent="0.3">
      <c r="A103" s="22" t="str">
        <f>IF(B103&lt;&gt;"",102,"")</f>
        <v/>
      </c>
      <c r="B103" s="23"/>
      <c r="C103" s="23"/>
      <c r="D103" s="34" t="str">
        <f t="shared" si="3"/>
        <v/>
      </c>
      <c r="E103" s="27"/>
      <c r="F103" s="25" t="str">
        <f t="shared" si="4"/>
        <v/>
      </c>
      <c r="G103" s="26"/>
    </row>
    <row r="104" spans="1:7" x14ac:dyDescent="0.3">
      <c r="A104" s="22" t="str">
        <f>IF(B104&lt;&gt;"",103,"")</f>
        <v/>
      </c>
      <c r="B104" s="23"/>
      <c r="C104" s="23"/>
      <c r="D104" s="34" t="str">
        <f t="shared" si="3"/>
        <v/>
      </c>
      <c r="E104" s="27"/>
      <c r="F104" s="25" t="str">
        <f t="shared" si="4"/>
        <v/>
      </c>
      <c r="G104" s="26"/>
    </row>
    <row r="105" spans="1:7" x14ac:dyDescent="0.3">
      <c r="A105" s="22" t="str">
        <f>IF(B105&lt;&gt;"",104,"")</f>
        <v/>
      </c>
      <c r="B105" s="23"/>
      <c r="C105" s="23"/>
      <c r="D105" s="34" t="str">
        <f t="shared" si="3"/>
        <v/>
      </c>
      <c r="E105" s="27"/>
      <c r="F105" s="25" t="str">
        <f t="shared" si="4"/>
        <v/>
      </c>
      <c r="G105" s="26"/>
    </row>
    <row r="106" spans="1:7" x14ac:dyDescent="0.3">
      <c r="A106" s="22" t="str">
        <f>IF(B106&lt;&gt;"",105,"")</f>
        <v/>
      </c>
      <c r="B106" s="23"/>
      <c r="C106" s="23"/>
      <c r="D106" s="34" t="str">
        <f t="shared" si="3"/>
        <v/>
      </c>
      <c r="E106" s="27"/>
      <c r="F106" s="25" t="str">
        <f t="shared" si="4"/>
        <v/>
      </c>
      <c r="G106" s="26"/>
    </row>
    <row r="107" spans="1:7" x14ac:dyDescent="0.3">
      <c r="A107" s="22" t="str">
        <f>IF(B107&lt;&gt;"",106,"")</f>
        <v/>
      </c>
      <c r="B107" s="23"/>
      <c r="C107" s="23"/>
      <c r="D107" s="34" t="str">
        <f t="shared" si="3"/>
        <v/>
      </c>
      <c r="E107" s="27"/>
      <c r="F107" s="25" t="str">
        <f t="shared" si="4"/>
        <v/>
      </c>
      <c r="G107" s="26"/>
    </row>
    <row r="108" spans="1:7" x14ac:dyDescent="0.3">
      <c r="A108" s="22" t="str">
        <f>IF(B108&lt;&gt;"",107,"")</f>
        <v/>
      </c>
      <c r="B108" s="23"/>
      <c r="C108" s="23"/>
      <c r="D108" s="34" t="str">
        <f t="shared" si="3"/>
        <v/>
      </c>
      <c r="E108" s="27"/>
      <c r="F108" s="25" t="str">
        <f t="shared" si="4"/>
        <v/>
      </c>
      <c r="G108" s="26"/>
    </row>
    <row r="109" spans="1:7" x14ac:dyDescent="0.3">
      <c r="A109" s="22" t="str">
        <f>IF(B109&lt;&gt;"",108,"")</f>
        <v/>
      </c>
      <c r="B109" s="23"/>
      <c r="C109" s="23"/>
      <c r="D109" s="34" t="str">
        <f t="shared" si="3"/>
        <v/>
      </c>
      <c r="E109" s="27"/>
      <c r="F109" s="25" t="str">
        <f t="shared" si="4"/>
        <v/>
      </c>
      <c r="G109" s="26"/>
    </row>
    <row r="110" spans="1:7" x14ac:dyDescent="0.3">
      <c r="A110" s="22" t="str">
        <f>IF(B110&lt;&gt;"",109,"")</f>
        <v/>
      </c>
      <c r="B110" s="23"/>
      <c r="C110" s="23"/>
      <c r="D110" s="34" t="str">
        <f t="shared" si="3"/>
        <v/>
      </c>
      <c r="E110" s="27"/>
      <c r="F110" s="25" t="str">
        <f t="shared" si="4"/>
        <v/>
      </c>
      <c r="G110" s="26"/>
    </row>
    <row r="111" spans="1:7" x14ac:dyDescent="0.3">
      <c r="A111" s="22" t="str">
        <f>IF(B111&lt;&gt;"",110,"")</f>
        <v/>
      </c>
      <c r="B111" s="23"/>
      <c r="C111" s="23"/>
      <c r="D111" s="34" t="str">
        <f t="shared" si="3"/>
        <v/>
      </c>
      <c r="E111" s="27"/>
      <c r="F111" s="25" t="str">
        <f t="shared" si="4"/>
        <v/>
      </c>
      <c r="G111" s="26"/>
    </row>
    <row r="112" spans="1:7" x14ac:dyDescent="0.3">
      <c r="A112" s="22" t="str">
        <f>IF(B112&lt;&gt;"",111,"")</f>
        <v/>
      </c>
      <c r="B112" s="23"/>
      <c r="C112" s="23"/>
      <c r="D112" s="34" t="str">
        <f t="shared" si="3"/>
        <v/>
      </c>
      <c r="E112" s="27"/>
      <c r="F112" s="25" t="str">
        <f t="shared" si="4"/>
        <v/>
      </c>
      <c r="G112" s="26"/>
    </row>
    <row r="113" spans="1:7" x14ac:dyDescent="0.3">
      <c r="A113" s="22" t="str">
        <f>IF(B113&lt;&gt;"",112,"")</f>
        <v/>
      </c>
      <c r="B113" s="23"/>
      <c r="C113" s="23"/>
      <c r="D113" s="34" t="str">
        <f t="shared" si="3"/>
        <v/>
      </c>
      <c r="E113" s="27"/>
      <c r="F113" s="25" t="str">
        <f t="shared" si="4"/>
        <v/>
      </c>
      <c r="G113" s="26"/>
    </row>
    <row r="114" spans="1:7" x14ac:dyDescent="0.3">
      <c r="A114" s="22" t="str">
        <f>IF(B114&lt;&gt;"",113,"")</f>
        <v/>
      </c>
      <c r="B114" s="23"/>
      <c r="C114" s="23"/>
      <c r="D114" s="34" t="str">
        <f t="shared" si="3"/>
        <v/>
      </c>
      <c r="E114" s="27"/>
      <c r="F114" s="25" t="str">
        <f t="shared" si="4"/>
        <v/>
      </c>
      <c r="G114" s="26"/>
    </row>
    <row r="115" spans="1:7" x14ac:dyDescent="0.3">
      <c r="A115" s="22" t="str">
        <f>IF(B115&lt;&gt;"",114,"")</f>
        <v/>
      </c>
      <c r="B115" s="23"/>
      <c r="C115" s="23"/>
      <c r="D115" s="34" t="str">
        <f t="shared" si="3"/>
        <v/>
      </c>
      <c r="E115" s="27"/>
      <c r="F115" s="25" t="str">
        <f t="shared" si="4"/>
        <v/>
      </c>
      <c r="G115" s="26"/>
    </row>
    <row r="116" spans="1:7" x14ac:dyDescent="0.3">
      <c r="A116" s="22" t="str">
        <f>IF(B116&lt;&gt;"",115,"")</f>
        <v/>
      </c>
      <c r="B116" s="23"/>
      <c r="C116" s="23"/>
      <c r="D116" s="34" t="str">
        <f t="shared" si="3"/>
        <v/>
      </c>
      <c r="E116" s="27"/>
      <c r="F116" s="25" t="str">
        <f t="shared" si="4"/>
        <v/>
      </c>
      <c r="G116" s="26"/>
    </row>
    <row r="117" spans="1:7" x14ac:dyDescent="0.3">
      <c r="A117" s="22" t="str">
        <f>IF(B117&lt;&gt;"",116,"")</f>
        <v/>
      </c>
      <c r="B117" s="23"/>
      <c r="C117" s="23"/>
      <c r="D117" s="34" t="str">
        <f t="shared" si="3"/>
        <v/>
      </c>
      <c r="E117" s="27"/>
      <c r="F117" s="25" t="str">
        <f t="shared" si="4"/>
        <v/>
      </c>
      <c r="G117" s="26"/>
    </row>
    <row r="118" spans="1:7" x14ac:dyDescent="0.3">
      <c r="A118" s="22" t="str">
        <f>IF(B118&lt;&gt;"",117,"")</f>
        <v/>
      </c>
      <c r="B118" s="23"/>
      <c r="C118" s="23"/>
      <c r="D118" s="34" t="str">
        <f t="shared" si="3"/>
        <v/>
      </c>
      <c r="E118" s="27"/>
      <c r="F118" s="25" t="str">
        <f t="shared" si="4"/>
        <v/>
      </c>
      <c r="G118" s="26"/>
    </row>
    <row r="119" spans="1:7" x14ac:dyDescent="0.3">
      <c r="A119" s="22" t="str">
        <f>IF(B119&lt;&gt;"",118,"")</f>
        <v/>
      </c>
      <c r="B119" s="23"/>
      <c r="C119" s="23"/>
      <c r="D119" s="34" t="str">
        <f t="shared" si="3"/>
        <v/>
      </c>
      <c r="E119" s="27"/>
      <c r="F119" s="25" t="str">
        <f t="shared" si="4"/>
        <v/>
      </c>
      <c r="G119" s="26"/>
    </row>
    <row r="120" spans="1:7" x14ac:dyDescent="0.3">
      <c r="A120" s="22" t="str">
        <f>IF(B120&lt;&gt;"",119,"")</f>
        <v/>
      </c>
      <c r="B120" s="23"/>
      <c r="C120" s="23"/>
      <c r="D120" s="34" t="str">
        <f t="shared" si="3"/>
        <v/>
      </c>
      <c r="E120" s="27"/>
      <c r="F120" s="25" t="str">
        <f t="shared" si="4"/>
        <v/>
      </c>
      <c r="G120" s="26"/>
    </row>
    <row r="121" spans="1:7" x14ac:dyDescent="0.3">
      <c r="A121" s="22" t="str">
        <f>IF(B121&lt;&gt;"",120,"")</f>
        <v/>
      </c>
      <c r="B121" s="23"/>
      <c r="C121" s="23"/>
      <c r="D121" s="34" t="str">
        <f t="shared" si="3"/>
        <v/>
      </c>
      <c r="E121" s="27"/>
      <c r="F121" s="25" t="str">
        <f t="shared" si="4"/>
        <v/>
      </c>
      <c r="G121" s="26"/>
    </row>
    <row r="122" spans="1:7" x14ac:dyDescent="0.3">
      <c r="A122" s="22" t="str">
        <f>IF(B122&lt;&gt;"",121,"")</f>
        <v/>
      </c>
      <c r="B122" s="23"/>
      <c r="C122" s="23"/>
      <c r="D122" s="34" t="str">
        <f t="shared" si="3"/>
        <v/>
      </c>
      <c r="E122" s="27"/>
      <c r="F122" s="25" t="str">
        <f t="shared" si="4"/>
        <v/>
      </c>
      <c r="G122" s="26"/>
    </row>
    <row r="123" spans="1:7" x14ac:dyDescent="0.3">
      <c r="A123" s="22" t="str">
        <f>IF(B123&lt;&gt;"",122,"")</f>
        <v/>
      </c>
      <c r="B123" s="23"/>
      <c r="C123" s="23"/>
      <c r="D123" s="34" t="str">
        <f t="shared" si="3"/>
        <v/>
      </c>
      <c r="E123" s="27"/>
      <c r="F123" s="25" t="str">
        <f t="shared" si="4"/>
        <v/>
      </c>
      <c r="G123" s="26"/>
    </row>
    <row r="124" spans="1:7" x14ac:dyDescent="0.3">
      <c r="A124" s="22" t="str">
        <f>IF(B124&lt;&gt;"",123,"")</f>
        <v/>
      </c>
      <c r="B124" s="23"/>
      <c r="C124" s="23"/>
      <c r="D124" s="34" t="str">
        <f t="shared" si="3"/>
        <v/>
      </c>
      <c r="E124" s="27"/>
      <c r="F124" s="25" t="str">
        <f t="shared" si="4"/>
        <v/>
      </c>
      <c r="G124" s="26"/>
    </row>
    <row r="125" spans="1:7" x14ac:dyDescent="0.3">
      <c r="A125" s="22" t="str">
        <f>IF(B125&lt;&gt;"",124,"")</f>
        <v/>
      </c>
      <c r="B125" s="23"/>
      <c r="C125" s="23"/>
      <c r="D125" s="34" t="str">
        <f t="shared" si="3"/>
        <v/>
      </c>
      <c r="E125" s="27"/>
      <c r="F125" s="25" t="str">
        <f t="shared" si="4"/>
        <v/>
      </c>
      <c r="G125" s="26"/>
    </row>
    <row r="126" spans="1:7" x14ac:dyDescent="0.3">
      <c r="A126" s="22" t="str">
        <f>IF(B126&lt;&gt;"",125,"")</f>
        <v/>
      </c>
      <c r="B126" s="23"/>
      <c r="C126" s="23"/>
      <c r="D126" s="34" t="str">
        <f t="shared" si="3"/>
        <v/>
      </c>
      <c r="E126" s="27"/>
      <c r="F126" s="25" t="str">
        <f t="shared" si="4"/>
        <v/>
      </c>
      <c r="G126" s="26"/>
    </row>
    <row r="127" spans="1:7" x14ac:dyDescent="0.3">
      <c r="A127" s="22" t="str">
        <f>IF(B127&lt;&gt;"",126,"")</f>
        <v/>
      </c>
      <c r="B127" s="23"/>
      <c r="C127" s="23"/>
      <c r="D127" s="34" t="str">
        <f t="shared" si="3"/>
        <v/>
      </c>
      <c r="E127" s="27"/>
      <c r="F127" s="25" t="str">
        <f t="shared" si="4"/>
        <v/>
      </c>
      <c r="G127" s="26"/>
    </row>
    <row r="128" spans="1:7" x14ac:dyDescent="0.3">
      <c r="A128" s="22" t="str">
        <f>IF(B128&lt;&gt;"",127,"")</f>
        <v/>
      </c>
      <c r="B128" s="23"/>
      <c r="C128" s="23"/>
      <c r="D128" s="34" t="str">
        <f t="shared" si="3"/>
        <v/>
      </c>
      <c r="E128" s="27"/>
      <c r="F128" s="25" t="str">
        <f t="shared" si="4"/>
        <v/>
      </c>
      <c r="G128" s="26"/>
    </row>
    <row r="129" spans="1:7" x14ac:dyDescent="0.3">
      <c r="A129" s="22" t="str">
        <f>IF(B129&lt;&gt;"",128,"")</f>
        <v/>
      </c>
      <c r="B129" s="23"/>
      <c r="C129" s="23"/>
      <c r="D129" s="34" t="str">
        <f t="shared" si="3"/>
        <v/>
      </c>
      <c r="E129" s="27"/>
      <c r="F129" s="25" t="str">
        <f t="shared" si="4"/>
        <v/>
      </c>
      <c r="G129" s="26"/>
    </row>
    <row r="130" spans="1:7" x14ac:dyDescent="0.3">
      <c r="A130" s="22" t="str">
        <f>IF(B130&lt;&gt;"",129,"")</f>
        <v/>
      </c>
      <c r="B130" s="23"/>
      <c r="C130" s="23"/>
      <c r="D130" s="34" t="str">
        <f t="shared" si="3"/>
        <v/>
      </c>
      <c r="E130" s="27"/>
      <c r="F130" s="25" t="str">
        <f t="shared" si="4"/>
        <v/>
      </c>
      <c r="G130" s="26"/>
    </row>
    <row r="131" spans="1:7" x14ac:dyDescent="0.3">
      <c r="A131" s="22" t="str">
        <f>IF(B131&lt;&gt;"",130,"")</f>
        <v/>
      </c>
      <c r="B131" s="23"/>
      <c r="C131" s="23"/>
      <c r="D131" s="34" t="str">
        <f t="shared" ref="D131:D194" si="5">IF(B131= "", "", B131)</f>
        <v/>
      </c>
      <c r="E131" s="27"/>
      <c r="F131" s="25" t="str">
        <f t="shared" ref="F131:F194" si="6">IF(B131="", "", "Yes")</f>
        <v/>
      </c>
      <c r="G131" s="26"/>
    </row>
    <row r="132" spans="1:7" x14ac:dyDescent="0.3">
      <c r="A132" s="22" t="str">
        <f>IF(B132&lt;&gt;"",131,"")</f>
        <v/>
      </c>
      <c r="B132" s="23"/>
      <c r="C132" s="23"/>
      <c r="D132" s="34" t="str">
        <f t="shared" si="5"/>
        <v/>
      </c>
      <c r="E132" s="27"/>
      <c r="F132" s="25" t="str">
        <f t="shared" si="6"/>
        <v/>
      </c>
      <c r="G132" s="26"/>
    </row>
    <row r="133" spans="1:7" x14ac:dyDescent="0.3">
      <c r="A133" s="22" t="str">
        <f>IF(B133&lt;&gt;"",132,"")</f>
        <v/>
      </c>
      <c r="B133" s="23"/>
      <c r="C133" s="23"/>
      <c r="D133" s="34" t="str">
        <f t="shared" si="5"/>
        <v/>
      </c>
      <c r="E133" s="27"/>
      <c r="F133" s="25" t="str">
        <f t="shared" si="6"/>
        <v/>
      </c>
      <c r="G133" s="26"/>
    </row>
    <row r="134" spans="1:7" x14ac:dyDescent="0.3">
      <c r="A134" s="22" t="str">
        <f>IF(B134&lt;&gt;"",133,"")</f>
        <v/>
      </c>
      <c r="B134" s="23"/>
      <c r="C134" s="23"/>
      <c r="D134" s="34" t="str">
        <f t="shared" si="5"/>
        <v/>
      </c>
      <c r="E134" s="27"/>
      <c r="F134" s="25" t="str">
        <f t="shared" si="6"/>
        <v/>
      </c>
      <c r="G134" s="26"/>
    </row>
    <row r="135" spans="1:7" x14ac:dyDescent="0.3">
      <c r="A135" s="22" t="str">
        <f>IF(B135&lt;&gt;"",134,"")</f>
        <v/>
      </c>
      <c r="B135" s="23"/>
      <c r="C135" s="23"/>
      <c r="D135" s="34" t="str">
        <f t="shared" si="5"/>
        <v/>
      </c>
      <c r="E135" s="27"/>
      <c r="F135" s="25" t="str">
        <f t="shared" si="6"/>
        <v/>
      </c>
      <c r="G135" s="26"/>
    </row>
    <row r="136" spans="1:7" x14ac:dyDescent="0.3">
      <c r="A136" s="22" t="str">
        <f>IF(B136&lt;&gt;"",135,"")</f>
        <v/>
      </c>
      <c r="B136" s="23"/>
      <c r="C136" s="23"/>
      <c r="D136" s="34" t="str">
        <f t="shared" si="5"/>
        <v/>
      </c>
      <c r="E136" s="27"/>
      <c r="F136" s="25" t="str">
        <f t="shared" si="6"/>
        <v/>
      </c>
      <c r="G136" s="26"/>
    </row>
    <row r="137" spans="1:7" x14ac:dyDescent="0.3">
      <c r="A137" s="22" t="str">
        <f>IF(B137&lt;&gt;"",136,"")</f>
        <v/>
      </c>
      <c r="B137" s="23"/>
      <c r="C137" s="23"/>
      <c r="D137" s="34" t="str">
        <f t="shared" si="5"/>
        <v/>
      </c>
      <c r="E137" s="27"/>
      <c r="F137" s="25" t="str">
        <f t="shared" si="6"/>
        <v/>
      </c>
      <c r="G137" s="26"/>
    </row>
    <row r="138" spans="1:7" x14ac:dyDescent="0.3">
      <c r="A138" s="22" t="str">
        <f>IF(B138&lt;&gt;"",137,"")</f>
        <v/>
      </c>
      <c r="B138" s="23"/>
      <c r="C138" s="23"/>
      <c r="D138" s="34" t="str">
        <f t="shared" si="5"/>
        <v/>
      </c>
      <c r="E138" s="27"/>
      <c r="F138" s="25" t="str">
        <f t="shared" si="6"/>
        <v/>
      </c>
      <c r="G138" s="26"/>
    </row>
    <row r="139" spans="1:7" x14ac:dyDescent="0.3">
      <c r="A139" s="22" t="str">
        <f>IF(B139&lt;&gt;"",138,"")</f>
        <v/>
      </c>
      <c r="B139" s="23"/>
      <c r="C139" s="23"/>
      <c r="D139" s="34" t="str">
        <f t="shared" si="5"/>
        <v/>
      </c>
      <c r="E139" s="27"/>
      <c r="F139" s="25" t="str">
        <f t="shared" si="6"/>
        <v/>
      </c>
      <c r="G139" s="26"/>
    </row>
    <row r="140" spans="1:7" x14ac:dyDescent="0.3">
      <c r="A140" s="22" t="str">
        <f>IF(B140&lt;&gt;"",139,"")</f>
        <v/>
      </c>
      <c r="B140" s="23"/>
      <c r="C140" s="23"/>
      <c r="D140" s="34" t="str">
        <f t="shared" si="5"/>
        <v/>
      </c>
      <c r="E140" s="27"/>
      <c r="F140" s="25" t="str">
        <f t="shared" si="6"/>
        <v/>
      </c>
      <c r="G140" s="26"/>
    </row>
    <row r="141" spans="1:7" x14ac:dyDescent="0.3">
      <c r="A141" s="22" t="str">
        <f>IF(B141&lt;&gt;"",140,"")</f>
        <v/>
      </c>
      <c r="B141" s="23"/>
      <c r="C141" s="23"/>
      <c r="D141" s="34" t="str">
        <f t="shared" si="5"/>
        <v/>
      </c>
      <c r="E141" s="27"/>
      <c r="F141" s="25" t="str">
        <f t="shared" si="6"/>
        <v/>
      </c>
      <c r="G141" s="26"/>
    </row>
    <row r="142" spans="1:7" x14ac:dyDescent="0.3">
      <c r="A142" s="22" t="str">
        <f>IF(B142&lt;&gt;"",141,"")</f>
        <v/>
      </c>
      <c r="B142" s="23"/>
      <c r="C142" s="23"/>
      <c r="D142" s="34" t="str">
        <f t="shared" si="5"/>
        <v/>
      </c>
      <c r="E142" s="27"/>
      <c r="F142" s="25" t="str">
        <f t="shared" si="6"/>
        <v/>
      </c>
      <c r="G142" s="26"/>
    </row>
    <row r="143" spans="1:7" x14ac:dyDescent="0.3">
      <c r="A143" s="22" t="str">
        <f>IF(B143&lt;&gt;"",142,"")</f>
        <v/>
      </c>
      <c r="B143" s="23"/>
      <c r="C143" s="23"/>
      <c r="D143" s="34" t="str">
        <f t="shared" si="5"/>
        <v/>
      </c>
      <c r="E143" s="27"/>
      <c r="F143" s="25" t="str">
        <f t="shared" si="6"/>
        <v/>
      </c>
      <c r="G143" s="26"/>
    </row>
    <row r="144" spans="1:7" x14ac:dyDescent="0.3">
      <c r="A144" s="22" t="str">
        <f>IF(B144&lt;&gt;"",143,"")</f>
        <v/>
      </c>
      <c r="B144" s="23"/>
      <c r="C144" s="23"/>
      <c r="D144" s="34" t="str">
        <f t="shared" si="5"/>
        <v/>
      </c>
      <c r="E144" s="27"/>
      <c r="F144" s="25" t="str">
        <f t="shared" si="6"/>
        <v/>
      </c>
      <c r="G144" s="26"/>
    </row>
    <row r="145" spans="1:7" x14ac:dyDescent="0.3">
      <c r="A145" s="22" t="str">
        <f>IF(B145&lt;&gt;"",144,"")</f>
        <v/>
      </c>
      <c r="B145" s="23"/>
      <c r="C145" s="23"/>
      <c r="D145" s="34" t="str">
        <f t="shared" si="5"/>
        <v/>
      </c>
      <c r="E145" s="27"/>
      <c r="F145" s="25" t="str">
        <f t="shared" si="6"/>
        <v/>
      </c>
      <c r="G145" s="26"/>
    </row>
    <row r="146" spans="1:7" x14ac:dyDescent="0.3">
      <c r="A146" s="22" t="str">
        <f>IF(B146&lt;&gt;"",145,"")</f>
        <v/>
      </c>
      <c r="B146" s="23"/>
      <c r="C146" s="23"/>
      <c r="D146" s="34" t="str">
        <f t="shared" si="5"/>
        <v/>
      </c>
      <c r="E146" s="27"/>
      <c r="F146" s="25" t="str">
        <f t="shared" si="6"/>
        <v/>
      </c>
      <c r="G146" s="26"/>
    </row>
    <row r="147" spans="1:7" x14ac:dyDescent="0.3">
      <c r="A147" s="22" t="str">
        <f>IF(B147&lt;&gt;"",146,"")</f>
        <v/>
      </c>
      <c r="B147" s="23"/>
      <c r="C147" s="23"/>
      <c r="D147" s="34" t="str">
        <f t="shared" si="5"/>
        <v/>
      </c>
      <c r="E147" s="27"/>
      <c r="F147" s="25" t="str">
        <f t="shared" si="6"/>
        <v/>
      </c>
      <c r="G147" s="26"/>
    </row>
    <row r="148" spans="1:7" x14ac:dyDescent="0.3">
      <c r="A148" s="22" t="str">
        <f>IF(B148&lt;&gt;"",147,"")</f>
        <v/>
      </c>
      <c r="B148" s="23"/>
      <c r="C148" s="23"/>
      <c r="D148" s="34" t="str">
        <f t="shared" si="5"/>
        <v/>
      </c>
      <c r="E148" s="27"/>
      <c r="F148" s="25" t="str">
        <f t="shared" si="6"/>
        <v/>
      </c>
      <c r="G148" s="26"/>
    </row>
    <row r="149" spans="1:7" x14ac:dyDescent="0.3">
      <c r="A149" s="22" t="str">
        <f>IF(B149&lt;&gt;"",148,"")</f>
        <v/>
      </c>
      <c r="B149" s="23"/>
      <c r="C149" s="23"/>
      <c r="D149" s="34" t="str">
        <f t="shared" si="5"/>
        <v/>
      </c>
      <c r="E149" s="27"/>
      <c r="F149" s="25" t="str">
        <f t="shared" si="6"/>
        <v/>
      </c>
      <c r="G149" s="26"/>
    </row>
    <row r="150" spans="1:7" x14ac:dyDescent="0.3">
      <c r="A150" s="22" t="str">
        <f>IF(B150&lt;&gt;"",149,"")</f>
        <v/>
      </c>
      <c r="B150" s="23"/>
      <c r="C150" s="23"/>
      <c r="D150" s="34" t="str">
        <f t="shared" si="5"/>
        <v/>
      </c>
      <c r="E150" s="27"/>
      <c r="F150" s="25" t="str">
        <f t="shared" si="6"/>
        <v/>
      </c>
      <c r="G150" s="26"/>
    </row>
    <row r="151" spans="1:7" x14ac:dyDescent="0.3">
      <c r="A151" s="22" t="str">
        <f>IF(B151&lt;&gt;"",150,"")</f>
        <v/>
      </c>
      <c r="B151" s="23"/>
      <c r="C151" s="23"/>
      <c r="D151" s="34" t="str">
        <f t="shared" si="5"/>
        <v/>
      </c>
      <c r="E151" s="27"/>
      <c r="F151" s="25" t="str">
        <f t="shared" si="6"/>
        <v/>
      </c>
      <c r="G151" s="26"/>
    </row>
    <row r="152" spans="1:7" x14ac:dyDescent="0.3">
      <c r="A152" s="22" t="str">
        <f>IF(B152&lt;&gt;"",151,"")</f>
        <v/>
      </c>
      <c r="B152" s="23"/>
      <c r="C152" s="23"/>
      <c r="D152" s="34" t="str">
        <f t="shared" si="5"/>
        <v/>
      </c>
      <c r="E152" s="27"/>
      <c r="F152" s="25" t="str">
        <f t="shared" si="6"/>
        <v/>
      </c>
      <c r="G152" s="26"/>
    </row>
    <row r="153" spans="1:7" x14ac:dyDescent="0.3">
      <c r="A153" s="22" t="str">
        <f>IF(B153&lt;&gt;"",152,"")</f>
        <v/>
      </c>
      <c r="B153" s="23"/>
      <c r="C153" s="23"/>
      <c r="D153" s="34" t="str">
        <f t="shared" si="5"/>
        <v/>
      </c>
      <c r="E153" s="27"/>
      <c r="F153" s="25" t="str">
        <f t="shared" si="6"/>
        <v/>
      </c>
      <c r="G153" s="26"/>
    </row>
    <row r="154" spans="1:7" x14ac:dyDescent="0.3">
      <c r="A154" s="22" t="str">
        <f>IF(B154&lt;&gt;"",153,"")</f>
        <v/>
      </c>
      <c r="B154" s="23"/>
      <c r="C154" s="23"/>
      <c r="D154" s="34" t="str">
        <f t="shared" si="5"/>
        <v/>
      </c>
      <c r="E154" s="27"/>
      <c r="F154" s="25" t="str">
        <f t="shared" si="6"/>
        <v/>
      </c>
      <c r="G154" s="26"/>
    </row>
    <row r="155" spans="1:7" x14ac:dyDescent="0.3">
      <c r="A155" s="22" t="str">
        <f>IF(B155&lt;&gt;"",154,"")</f>
        <v/>
      </c>
      <c r="B155" s="23"/>
      <c r="C155" s="23"/>
      <c r="D155" s="34" t="str">
        <f t="shared" si="5"/>
        <v/>
      </c>
      <c r="E155" s="27"/>
      <c r="F155" s="25" t="str">
        <f t="shared" si="6"/>
        <v/>
      </c>
      <c r="G155" s="26"/>
    </row>
    <row r="156" spans="1:7" x14ac:dyDescent="0.3">
      <c r="A156" s="22" t="str">
        <f>IF(B156&lt;&gt;"",155,"")</f>
        <v/>
      </c>
      <c r="B156" s="23"/>
      <c r="C156" s="23"/>
      <c r="D156" s="34" t="str">
        <f t="shared" si="5"/>
        <v/>
      </c>
      <c r="E156" s="27"/>
      <c r="F156" s="25" t="str">
        <f t="shared" si="6"/>
        <v/>
      </c>
      <c r="G156" s="26"/>
    </row>
    <row r="157" spans="1:7" x14ac:dyDescent="0.3">
      <c r="A157" s="22" t="str">
        <f>IF(B157&lt;&gt;"",156,"")</f>
        <v/>
      </c>
      <c r="B157" s="23"/>
      <c r="C157" s="23"/>
      <c r="D157" s="34" t="str">
        <f t="shared" si="5"/>
        <v/>
      </c>
      <c r="E157" s="27"/>
      <c r="F157" s="25" t="str">
        <f t="shared" si="6"/>
        <v/>
      </c>
      <c r="G157" s="26"/>
    </row>
    <row r="158" spans="1:7" x14ac:dyDescent="0.3">
      <c r="A158" s="22" t="str">
        <f>IF(B158&lt;&gt;"",157,"")</f>
        <v/>
      </c>
      <c r="B158" s="23"/>
      <c r="C158" s="23"/>
      <c r="D158" s="34" t="str">
        <f t="shared" si="5"/>
        <v/>
      </c>
      <c r="E158" s="27"/>
      <c r="F158" s="25" t="str">
        <f t="shared" si="6"/>
        <v/>
      </c>
      <c r="G158" s="26"/>
    </row>
    <row r="159" spans="1:7" x14ac:dyDescent="0.3">
      <c r="A159" s="22" t="str">
        <f>IF(B159&lt;&gt;"",158,"")</f>
        <v/>
      </c>
      <c r="B159" s="23"/>
      <c r="C159" s="23"/>
      <c r="D159" s="34" t="str">
        <f t="shared" si="5"/>
        <v/>
      </c>
      <c r="E159" s="27"/>
      <c r="F159" s="25" t="str">
        <f t="shared" si="6"/>
        <v/>
      </c>
      <c r="G159" s="26"/>
    </row>
    <row r="160" spans="1:7" x14ac:dyDescent="0.3">
      <c r="A160" s="22" t="str">
        <f>IF(B160&lt;&gt;"",159,"")</f>
        <v/>
      </c>
      <c r="B160" s="23"/>
      <c r="C160" s="23"/>
      <c r="D160" s="34" t="str">
        <f t="shared" si="5"/>
        <v/>
      </c>
      <c r="E160" s="27"/>
      <c r="F160" s="25" t="str">
        <f t="shared" si="6"/>
        <v/>
      </c>
      <c r="G160" s="26"/>
    </row>
    <row r="161" spans="1:7" x14ac:dyDescent="0.3">
      <c r="A161" s="22" t="str">
        <f>IF(B161&lt;&gt;"",160,"")</f>
        <v/>
      </c>
      <c r="B161" s="23"/>
      <c r="C161" s="23"/>
      <c r="D161" s="34" t="str">
        <f t="shared" si="5"/>
        <v/>
      </c>
      <c r="E161" s="27"/>
      <c r="F161" s="25" t="str">
        <f t="shared" si="6"/>
        <v/>
      </c>
      <c r="G161" s="26"/>
    </row>
    <row r="162" spans="1:7" x14ac:dyDescent="0.3">
      <c r="A162" s="22" t="str">
        <f>IF(B162&lt;&gt;"",161,"")</f>
        <v/>
      </c>
      <c r="B162" s="23"/>
      <c r="C162" s="23"/>
      <c r="D162" s="34" t="str">
        <f t="shared" si="5"/>
        <v/>
      </c>
      <c r="E162" s="27"/>
      <c r="F162" s="25" t="str">
        <f t="shared" si="6"/>
        <v/>
      </c>
      <c r="G162" s="26"/>
    </row>
    <row r="163" spans="1:7" x14ac:dyDescent="0.3">
      <c r="A163" s="22" t="str">
        <f>IF(B163&lt;&gt;"",162,"")</f>
        <v/>
      </c>
      <c r="B163" s="23"/>
      <c r="C163" s="23"/>
      <c r="D163" s="34" t="str">
        <f t="shared" si="5"/>
        <v/>
      </c>
      <c r="E163" s="27"/>
      <c r="F163" s="25" t="str">
        <f t="shared" si="6"/>
        <v/>
      </c>
      <c r="G163" s="26"/>
    </row>
    <row r="164" spans="1:7" x14ac:dyDescent="0.3">
      <c r="A164" s="22" t="str">
        <f>IF(B164&lt;&gt;"",163,"")</f>
        <v/>
      </c>
      <c r="B164" s="23"/>
      <c r="C164" s="23"/>
      <c r="D164" s="34" t="str">
        <f t="shared" si="5"/>
        <v/>
      </c>
      <c r="E164" s="27"/>
      <c r="F164" s="25" t="str">
        <f t="shared" si="6"/>
        <v/>
      </c>
      <c r="G164" s="26"/>
    </row>
    <row r="165" spans="1:7" x14ac:dyDescent="0.3">
      <c r="A165" s="22" t="str">
        <f>IF(B165&lt;&gt;"",164,"")</f>
        <v/>
      </c>
      <c r="B165" s="23"/>
      <c r="C165" s="23"/>
      <c r="D165" s="34" t="str">
        <f t="shared" si="5"/>
        <v/>
      </c>
      <c r="E165" s="27"/>
      <c r="F165" s="25" t="str">
        <f t="shared" si="6"/>
        <v/>
      </c>
      <c r="G165" s="26"/>
    </row>
    <row r="166" spans="1:7" x14ac:dyDescent="0.3">
      <c r="A166" s="22" t="str">
        <f>IF(B166&lt;&gt;"",165,"")</f>
        <v/>
      </c>
      <c r="B166" s="23"/>
      <c r="C166" s="23"/>
      <c r="D166" s="34" t="str">
        <f t="shared" si="5"/>
        <v/>
      </c>
      <c r="E166" s="27"/>
      <c r="F166" s="25" t="str">
        <f t="shared" si="6"/>
        <v/>
      </c>
      <c r="G166" s="26"/>
    </row>
    <row r="167" spans="1:7" x14ac:dyDescent="0.3">
      <c r="A167" s="22" t="str">
        <f>IF(B167&lt;&gt;"",166,"")</f>
        <v/>
      </c>
      <c r="B167" s="23"/>
      <c r="C167" s="23"/>
      <c r="D167" s="34" t="str">
        <f t="shared" si="5"/>
        <v/>
      </c>
      <c r="E167" s="27"/>
      <c r="F167" s="25" t="str">
        <f t="shared" si="6"/>
        <v/>
      </c>
      <c r="G167" s="26"/>
    </row>
    <row r="168" spans="1:7" x14ac:dyDescent="0.3">
      <c r="A168" s="22" t="str">
        <f>IF(B168&lt;&gt;"",167,"")</f>
        <v/>
      </c>
      <c r="B168" s="23"/>
      <c r="C168" s="23"/>
      <c r="D168" s="34" t="str">
        <f t="shared" si="5"/>
        <v/>
      </c>
      <c r="E168" s="27"/>
      <c r="F168" s="25" t="str">
        <f t="shared" si="6"/>
        <v/>
      </c>
      <c r="G168" s="26"/>
    </row>
    <row r="169" spans="1:7" x14ac:dyDescent="0.3">
      <c r="A169" s="22" t="str">
        <f>IF(B169&lt;&gt;"",168,"")</f>
        <v/>
      </c>
      <c r="B169" s="23"/>
      <c r="C169" s="23"/>
      <c r="D169" s="34" t="str">
        <f t="shared" si="5"/>
        <v/>
      </c>
      <c r="E169" s="27"/>
      <c r="F169" s="25" t="str">
        <f t="shared" si="6"/>
        <v/>
      </c>
      <c r="G169" s="26"/>
    </row>
    <row r="170" spans="1:7" x14ac:dyDescent="0.3">
      <c r="A170" s="22" t="str">
        <f>IF(B170&lt;&gt;"",169,"")</f>
        <v/>
      </c>
      <c r="B170" s="23"/>
      <c r="C170" s="23"/>
      <c r="D170" s="34" t="str">
        <f t="shared" si="5"/>
        <v/>
      </c>
      <c r="E170" s="27"/>
      <c r="F170" s="25" t="str">
        <f t="shared" si="6"/>
        <v/>
      </c>
      <c r="G170" s="26"/>
    </row>
    <row r="171" spans="1:7" x14ac:dyDescent="0.3">
      <c r="A171" s="22" t="str">
        <f>IF(B171&lt;&gt;"",170,"")</f>
        <v/>
      </c>
      <c r="B171" s="23"/>
      <c r="C171" s="23"/>
      <c r="D171" s="34" t="str">
        <f t="shared" si="5"/>
        <v/>
      </c>
      <c r="E171" s="27"/>
      <c r="F171" s="25" t="str">
        <f t="shared" si="6"/>
        <v/>
      </c>
      <c r="G171" s="26"/>
    </row>
    <row r="172" spans="1:7" x14ac:dyDescent="0.3">
      <c r="A172" s="22" t="str">
        <f>IF(B172&lt;&gt;"",171,"")</f>
        <v/>
      </c>
      <c r="B172" s="23"/>
      <c r="C172" s="23"/>
      <c r="D172" s="34" t="str">
        <f t="shared" si="5"/>
        <v/>
      </c>
      <c r="E172" s="27"/>
      <c r="F172" s="25" t="str">
        <f t="shared" si="6"/>
        <v/>
      </c>
      <c r="G172" s="26"/>
    </row>
    <row r="173" spans="1:7" x14ac:dyDescent="0.3">
      <c r="A173" s="22" t="str">
        <f>IF(B173&lt;&gt;"",172,"")</f>
        <v/>
      </c>
      <c r="B173" s="23"/>
      <c r="C173" s="23"/>
      <c r="D173" s="34" t="str">
        <f t="shared" si="5"/>
        <v/>
      </c>
      <c r="E173" s="27"/>
      <c r="F173" s="25" t="str">
        <f t="shared" si="6"/>
        <v/>
      </c>
      <c r="G173" s="26"/>
    </row>
    <row r="174" spans="1:7" x14ac:dyDescent="0.3">
      <c r="A174" s="22" t="str">
        <f>IF(B174&lt;&gt;"",173,"")</f>
        <v/>
      </c>
      <c r="B174" s="23"/>
      <c r="C174" s="23"/>
      <c r="D174" s="34" t="str">
        <f t="shared" si="5"/>
        <v/>
      </c>
      <c r="E174" s="27"/>
      <c r="F174" s="25" t="str">
        <f t="shared" si="6"/>
        <v/>
      </c>
      <c r="G174" s="26"/>
    </row>
    <row r="175" spans="1:7" x14ac:dyDescent="0.3">
      <c r="A175" s="22" t="str">
        <f>IF(B175&lt;&gt;"",174,"")</f>
        <v/>
      </c>
      <c r="B175" s="23"/>
      <c r="C175" s="23"/>
      <c r="D175" s="34" t="str">
        <f t="shared" si="5"/>
        <v/>
      </c>
      <c r="E175" s="27"/>
      <c r="F175" s="25" t="str">
        <f t="shared" si="6"/>
        <v/>
      </c>
      <c r="G175" s="26"/>
    </row>
    <row r="176" spans="1:7" x14ac:dyDescent="0.3">
      <c r="A176" s="22" t="str">
        <f>IF(B176&lt;&gt;"",175,"")</f>
        <v/>
      </c>
      <c r="B176" s="23"/>
      <c r="C176" s="23"/>
      <c r="D176" s="34" t="str">
        <f t="shared" si="5"/>
        <v/>
      </c>
      <c r="E176" s="27"/>
      <c r="F176" s="25" t="str">
        <f t="shared" si="6"/>
        <v/>
      </c>
      <c r="G176" s="26"/>
    </row>
    <row r="177" spans="1:7" x14ac:dyDescent="0.3">
      <c r="A177" s="22" t="str">
        <f>IF(B177&lt;&gt;"",176,"")</f>
        <v/>
      </c>
      <c r="B177" s="23"/>
      <c r="C177" s="23"/>
      <c r="D177" s="34" t="str">
        <f t="shared" si="5"/>
        <v/>
      </c>
      <c r="E177" s="27"/>
      <c r="F177" s="25" t="str">
        <f t="shared" si="6"/>
        <v/>
      </c>
      <c r="G177" s="26"/>
    </row>
    <row r="178" spans="1:7" x14ac:dyDescent="0.3">
      <c r="A178" s="22" t="str">
        <f>IF(B178&lt;&gt;"",177,"")</f>
        <v/>
      </c>
      <c r="B178" s="23"/>
      <c r="C178" s="23"/>
      <c r="D178" s="34" t="str">
        <f t="shared" si="5"/>
        <v/>
      </c>
      <c r="E178" s="27"/>
      <c r="F178" s="25" t="str">
        <f t="shared" si="6"/>
        <v/>
      </c>
      <c r="G178" s="26"/>
    </row>
    <row r="179" spans="1:7" x14ac:dyDescent="0.3">
      <c r="A179" s="22" t="str">
        <f>IF(B179&lt;&gt;"",178,"")</f>
        <v/>
      </c>
      <c r="B179" s="23"/>
      <c r="C179" s="23"/>
      <c r="D179" s="34" t="str">
        <f t="shared" si="5"/>
        <v/>
      </c>
      <c r="E179" s="27"/>
      <c r="F179" s="25" t="str">
        <f t="shared" si="6"/>
        <v/>
      </c>
      <c r="G179" s="26"/>
    </row>
    <row r="180" spans="1:7" x14ac:dyDescent="0.3">
      <c r="A180" s="22" t="str">
        <f>IF(B180&lt;&gt;"",179,"")</f>
        <v/>
      </c>
      <c r="B180" s="23"/>
      <c r="C180" s="23"/>
      <c r="D180" s="34" t="str">
        <f t="shared" si="5"/>
        <v/>
      </c>
      <c r="E180" s="27"/>
      <c r="F180" s="25" t="str">
        <f t="shared" si="6"/>
        <v/>
      </c>
      <c r="G180" s="26"/>
    </row>
    <row r="181" spans="1:7" x14ac:dyDescent="0.3">
      <c r="A181" s="22" t="str">
        <f>IF(B181&lt;&gt;"",180,"")</f>
        <v/>
      </c>
      <c r="B181" s="23"/>
      <c r="C181" s="23"/>
      <c r="D181" s="34" t="str">
        <f t="shared" si="5"/>
        <v/>
      </c>
      <c r="E181" s="27"/>
      <c r="F181" s="25" t="str">
        <f t="shared" si="6"/>
        <v/>
      </c>
      <c r="G181" s="26"/>
    </row>
    <row r="182" spans="1:7" x14ac:dyDescent="0.3">
      <c r="A182" s="22" t="str">
        <f>IF(B182&lt;&gt;"",181,"")</f>
        <v/>
      </c>
      <c r="B182" s="23"/>
      <c r="C182" s="23"/>
      <c r="D182" s="34" t="str">
        <f t="shared" si="5"/>
        <v/>
      </c>
      <c r="E182" s="27"/>
      <c r="F182" s="25" t="str">
        <f t="shared" si="6"/>
        <v/>
      </c>
      <c r="G182" s="26"/>
    </row>
    <row r="183" spans="1:7" x14ac:dyDescent="0.3">
      <c r="A183" s="22" t="str">
        <f>IF(B183&lt;&gt;"",182,"")</f>
        <v/>
      </c>
      <c r="B183" s="23"/>
      <c r="C183" s="23"/>
      <c r="D183" s="34" t="str">
        <f t="shared" si="5"/>
        <v/>
      </c>
      <c r="E183" s="27"/>
      <c r="F183" s="25" t="str">
        <f t="shared" si="6"/>
        <v/>
      </c>
      <c r="G183" s="26"/>
    </row>
    <row r="184" spans="1:7" x14ac:dyDescent="0.3">
      <c r="A184" s="22" t="str">
        <f>IF(B184&lt;&gt;"",183,"")</f>
        <v/>
      </c>
      <c r="B184" s="23"/>
      <c r="C184" s="23"/>
      <c r="D184" s="34" t="str">
        <f t="shared" si="5"/>
        <v/>
      </c>
      <c r="E184" s="27"/>
      <c r="F184" s="25" t="str">
        <f t="shared" si="6"/>
        <v/>
      </c>
      <c r="G184" s="26"/>
    </row>
    <row r="185" spans="1:7" x14ac:dyDescent="0.3">
      <c r="A185" s="22" t="str">
        <f>IF(B185&lt;&gt;"",184,"")</f>
        <v/>
      </c>
      <c r="B185" s="23"/>
      <c r="C185" s="23"/>
      <c r="D185" s="34" t="str">
        <f t="shared" si="5"/>
        <v/>
      </c>
      <c r="E185" s="27"/>
      <c r="F185" s="25" t="str">
        <f t="shared" si="6"/>
        <v/>
      </c>
      <c r="G185" s="26"/>
    </row>
    <row r="186" spans="1:7" x14ac:dyDescent="0.3">
      <c r="A186" s="22" t="str">
        <f>IF(B186&lt;&gt;"",185,"")</f>
        <v/>
      </c>
      <c r="B186" s="23"/>
      <c r="C186" s="23"/>
      <c r="D186" s="34" t="str">
        <f t="shared" si="5"/>
        <v/>
      </c>
      <c r="E186" s="27"/>
      <c r="F186" s="25" t="str">
        <f t="shared" si="6"/>
        <v/>
      </c>
      <c r="G186" s="26"/>
    </row>
    <row r="187" spans="1:7" x14ac:dyDescent="0.3">
      <c r="A187" s="22" t="str">
        <f>IF(B187&lt;&gt;"",186,"")</f>
        <v/>
      </c>
      <c r="B187" s="23"/>
      <c r="C187" s="23"/>
      <c r="D187" s="34" t="str">
        <f t="shared" si="5"/>
        <v/>
      </c>
      <c r="E187" s="27"/>
      <c r="F187" s="25" t="str">
        <f t="shared" si="6"/>
        <v/>
      </c>
      <c r="G187" s="26"/>
    </row>
    <row r="188" spans="1:7" x14ac:dyDescent="0.3">
      <c r="A188" s="22" t="str">
        <f>IF(B188&lt;&gt;"",187,"")</f>
        <v/>
      </c>
      <c r="B188" s="23"/>
      <c r="C188" s="23"/>
      <c r="D188" s="34" t="str">
        <f t="shared" si="5"/>
        <v/>
      </c>
      <c r="E188" s="27"/>
      <c r="F188" s="25" t="str">
        <f t="shared" si="6"/>
        <v/>
      </c>
      <c r="G188" s="26"/>
    </row>
    <row r="189" spans="1:7" x14ac:dyDescent="0.3">
      <c r="A189" s="22" t="str">
        <f>IF(B189&lt;&gt;"",188,"")</f>
        <v/>
      </c>
      <c r="B189" s="23"/>
      <c r="C189" s="23"/>
      <c r="D189" s="34" t="str">
        <f t="shared" si="5"/>
        <v/>
      </c>
      <c r="E189" s="27"/>
      <c r="F189" s="25" t="str">
        <f t="shared" si="6"/>
        <v/>
      </c>
      <c r="G189" s="26"/>
    </row>
    <row r="190" spans="1:7" x14ac:dyDescent="0.3">
      <c r="A190" s="22" t="str">
        <f>IF(B190&lt;&gt;"",189,"")</f>
        <v/>
      </c>
      <c r="B190" s="23"/>
      <c r="C190" s="23"/>
      <c r="D190" s="34" t="str">
        <f t="shared" si="5"/>
        <v/>
      </c>
      <c r="E190" s="27"/>
      <c r="F190" s="25" t="str">
        <f t="shared" si="6"/>
        <v/>
      </c>
      <c r="G190" s="26"/>
    </row>
    <row r="191" spans="1:7" x14ac:dyDescent="0.3">
      <c r="A191" s="22" t="str">
        <f>IF(B191&lt;&gt;"",190,"")</f>
        <v/>
      </c>
      <c r="B191" s="23"/>
      <c r="C191" s="23"/>
      <c r="D191" s="34" t="str">
        <f t="shared" si="5"/>
        <v/>
      </c>
      <c r="E191" s="27"/>
      <c r="F191" s="25" t="str">
        <f t="shared" si="6"/>
        <v/>
      </c>
      <c r="G191" s="26"/>
    </row>
    <row r="192" spans="1:7" x14ac:dyDescent="0.3">
      <c r="A192" s="22" t="str">
        <f>IF(B192&lt;&gt;"",191,"")</f>
        <v/>
      </c>
      <c r="B192" s="23"/>
      <c r="C192" s="23"/>
      <c r="D192" s="34" t="str">
        <f t="shared" si="5"/>
        <v/>
      </c>
      <c r="E192" s="27"/>
      <c r="F192" s="25" t="str">
        <f t="shared" si="6"/>
        <v/>
      </c>
      <c r="G192" s="26"/>
    </row>
    <row r="193" spans="1:7" x14ac:dyDescent="0.3">
      <c r="A193" s="22" t="str">
        <f>IF(B193&lt;&gt;"",192,"")</f>
        <v/>
      </c>
      <c r="B193" s="23"/>
      <c r="C193" s="23"/>
      <c r="D193" s="34" t="str">
        <f t="shared" si="5"/>
        <v/>
      </c>
      <c r="E193" s="27"/>
      <c r="F193" s="25" t="str">
        <f t="shared" si="6"/>
        <v/>
      </c>
      <c r="G193" s="26"/>
    </row>
    <row r="194" spans="1:7" x14ac:dyDescent="0.3">
      <c r="A194" s="22" t="str">
        <f>IF(B194&lt;&gt;"",193,"")</f>
        <v/>
      </c>
      <c r="B194" s="23"/>
      <c r="C194" s="23"/>
      <c r="D194" s="34" t="str">
        <f t="shared" si="5"/>
        <v/>
      </c>
      <c r="E194" s="27"/>
      <c r="F194" s="25" t="str">
        <f t="shared" si="6"/>
        <v/>
      </c>
      <c r="G194" s="26"/>
    </row>
    <row r="195" spans="1:7" x14ac:dyDescent="0.3">
      <c r="A195" s="22" t="str">
        <f>IF(B195&lt;&gt;"",194,"")</f>
        <v/>
      </c>
      <c r="B195" s="23"/>
      <c r="C195" s="23"/>
      <c r="D195" s="34" t="str">
        <f t="shared" ref="D195:D201" si="7">IF(B195= "", "", B195)</f>
        <v/>
      </c>
      <c r="E195" s="27"/>
      <c r="F195" s="25" t="str">
        <f t="shared" ref="F195:F201" si="8">IF(B195="", "", "Yes")</f>
        <v/>
      </c>
      <c r="G195" s="26"/>
    </row>
    <row r="196" spans="1:7" x14ac:dyDescent="0.3">
      <c r="A196" s="22" t="str">
        <f>IF(B196&lt;&gt;"",195,"")</f>
        <v/>
      </c>
      <c r="B196" s="23"/>
      <c r="C196" s="23"/>
      <c r="D196" s="34" t="str">
        <f t="shared" si="7"/>
        <v/>
      </c>
      <c r="E196" s="27"/>
      <c r="F196" s="25" t="str">
        <f t="shared" si="8"/>
        <v/>
      </c>
      <c r="G196" s="26"/>
    </row>
    <row r="197" spans="1:7" x14ac:dyDescent="0.3">
      <c r="A197" s="22" t="str">
        <f>IF(B197&lt;&gt;"",196,"")</f>
        <v/>
      </c>
      <c r="B197" s="23"/>
      <c r="C197" s="23"/>
      <c r="D197" s="34" t="str">
        <f t="shared" si="7"/>
        <v/>
      </c>
      <c r="E197" s="27"/>
      <c r="F197" s="25" t="str">
        <f t="shared" si="8"/>
        <v/>
      </c>
      <c r="G197" s="26"/>
    </row>
    <row r="198" spans="1:7" x14ac:dyDescent="0.3">
      <c r="A198" s="22" t="str">
        <f>IF(B198&lt;&gt;"",197,"")</f>
        <v/>
      </c>
      <c r="B198" s="23"/>
      <c r="C198" s="23"/>
      <c r="D198" s="34" t="str">
        <f t="shared" si="7"/>
        <v/>
      </c>
      <c r="E198" s="27"/>
      <c r="F198" s="25" t="str">
        <f t="shared" si="8"/>
        <v/>
      </c>
      <c r="G198" s="26"/>
    </row>
    <row r="199" spans="1:7" x14ac:dyDescent="0.3">
      <c r="A199" s="22" t="str">
        <f>IF(B199&lt;&gt;"",198,"")</f>
        <v/>
      </c>
      <c r="B199" s="23"/>
      <c r="C199" s="23"/>
      <c r="D199" s="34" t="str">
        <f t="shared" si="7"/>
        <v/>
      </c>
      <c r="E199" s="27"/>
      <c r="F199" s="25" t="str">
        <f t="shared" si="8"/>
        <v/>
      </c>
      <c r="G199" s="26"/>
    </row>
    <row r="200" spans="1:7" x14ac:dyDescent="0.3">
      <c r="A200" s="22" t="str">
        <f>IF(B200&lt;&gt;"",199,"")</f>
        <v/>
      </c>
      <c r="B200" s="23"/>
      <c r="C200" s="23"/>
      <c r="D200" s="34" t="str">
        <f t="shared" si="7"/>
        <v/>
      </c>
      <c r="E200" s="27"/>
      <c r="F200" s="25" t="str">
        <f t="shared" si="8"/>
        <v/>
      </c>
      <c r="G200" s="26"/>
    </row>
    <row r="201" spans="1:7" x14ac:dyDescent="0.3">
      <c r="A201" s="28" t="str">
        <f>IF(B201&lt;&gt;"",200,"")</f>
        <v/>
      </c>
      <c r="B201" s="29"/>
      <c r="C201" s="29"/>
      <c r="D201" s="35" t="str">
        <f t="shared" si="7"/>
        <v/>
      </c>
      <c r="E201" s="30"/>
      <c r="F201" s="31" t="str">
        <f t="shared" si="8"/>
        <v/>
      </c>
      <c r="G201" s="26"/>
    </row>
    <row r="202" spans="1:7" s="20" customFormat="1" x14ac:dyDescent="0.3">
      <c r="B202" s="32"/>
      <c r="C202" s="32"/>
      <c r="D202" s="32"/>
    </row>
    <row r="203" spans="1:7" s="20" customFormat="1" x14ac:dyDescent="0.3">
      <c r="B203" s="32"/>
      <c r="C203" s="32"/>
      <c r="D203" s="32"/>
    </row>
    <row r="204" spans="1:7" s="20" customFormat="1" x14ac:dyDescent="0.3">
      <c r="B204" s="32"/>
      <c r="C204" s="32"/>
      <c r="D204" s="32"/>
    </row>
    <row r="205" spans="1:7" s="20" customFormat="1" x14ac:dyDescent="0.3">
      <c r="B205" s="32"/>
      <c r="C205" s="32"/>
      <c r="D205" s="32"/>
    </row>
    <row r="206" spans="1:7" s="20" customFormat="1" x14ac:dyDescent="0.3">
      <c r="B206" s="32"/>
      <c r="C206" s="32"/>
      <c r="D206" s="32"/>
    </row>
    <row r="207" spans="1:7" s="20" customFormat="1" x14ac:dyDescent="0.3">
      <c r="B207" s="32"/>
      <c r="C207" s="32"/>
      <c r="D207" s="32"/>
    </row>
    <row r="208" spans="1:7" s="20" customFormat="1" x14ac:dyDescent="0.3">
      <c r="B208" s="32"/>
      <c r="C208" s="32"/>
      <c r="D208" s="32"/>
    </row>
    <row r="209" spans="2:4" s="20" customFormat="1" x14ac:dyDescent="0.3">
      <c r="B209" s="32"/>
      <c r="C209" s="32"/>
      <c r="D209" s="32"/>
    </row>
    <row r="210" spans="2:4" s="20" customFormat="1" x14ac:dyDescent="0.3">
      <c r="B210" s="32"/>
      <c r="C210" s="32"/>
      <c r="D210" s="32"/>
    </row>
    <row r="211" spans="2:4" s="20" customFormat="1" x14ac:dyDescent="0.3">
      <c r="B211" s="32"/>
      <c r="C211" s="32"/>
      <c r="D211" s="32"/>
    </row>
    <row r="212" spans="2:4" s="20" customFormat="1" x14ac:dyDescent="0.3">
      <c r="B212" s="32"/>
      <c r="C212" s="32"/>
      <c r="D212" s="32"/>
    </row>
    <row r="213" spans="2:4" s="20" customFormat="1" x14ac:dyDescent="0.3">
      <c r="B213" s="32"/>
      <c r="C213" s="32"/>
      <c r="D213" s="32"/>
    </row>
    <row r="214" spans="2:4" s="20" customFormat="1" x14ac:dyDescent="0.3">
      <c r="B214" s="32"/>
      <c r="C214" s="32"/>
      <c r="D214" s="32"/>
    </row>
    <row r="215" spans="2:4" s="20" customFormat="1" x14ac:dyDescent="0.3">
      <c r="B215" s="32"/>
      <c r="C215" s="32"/>
      <c r="D215" s="32"/>
    </row>
    <row r="216" spans="2:4" s="20" customFormat="1" x14ac:dyDescent="0.3">
      <c r="B216" s="32"/>
      <c r="C216" s="32"/>
      <c r="D216" s="32"/>
    </row>
    <row r="217" spans="2:4" s="20" customFormat="1" x14ac:dyDescent="0.3">
      <c r="B217" s="32"/>
      <c r="C217" s="32"/>
      <c r="D217" s="32"/>
    </row>
    <row r="218" spans="2:4" s="20" customFormat="1" x14ac:dyDescent="0.3">
      <c r="B218" s="32"/>
      <c r="C218" s="32"/>
      <c r="D218" s="32"/>
    </row>
    <row r="219" spans="2:4" s="20" customFormat="1" x14ac:dyDescent="0.3">
      <c r="B219" s="32"/>
      <c r="C219" s="32"/>
      <c r="D219" s="32"/>
    </row>
    <row r="220" spans="2:4" s="20" customFormat="1" x14ac:dyDescent="0.3">
      <c r="B220" s="32"/>
      <c r="C220" s="32"/>
      <c r="D220" s="32"/>
    </row>
    <row r="221" spans="2:4" s="20" customFormat="1" x14ac:dyDescent="0.3">
      <c r="B221" s="32"/>
      <c r="C221" s="32"/>
      <c r="D221" s="32"/>
    </row>
    <row r="222" spans="2:4" s="20" customFormat="1" x14ac:dyDescent="0.3">
      <c r="B222" s="32"/>
      <c r="C222" s="32"/>
      <c r="D222" s="32"/>
    </row>
    <row r="223" spans="2:4" s="20" customFormat="1" x14ac:dyDescent="0.3">
      <c r="B223" s="32"/>
      <c r="C223" s="32"/>
      <c r="D223" s="32"/>
    </row>
    <row r="224" spans="2:4" s="20" customFormat="1" x14ac:dyDescent="0.3">
      <c r="B224" s="32"/>
      <c r="C224" s="32"/>
      <c r="D224" s="32"/>
    </row>
    <row r="225" spans="2:4" s="20" customFormat="1" x14ac:dyDescent="0.3">
      <c r="B225" s="32"/>
      <c r="C225" s="32"/>
      <c r="D225" s="32"/>
    </row>
    <row r="226" spans="2:4" s="20" customFormat="1" x14ac:dyDescent="0.3">
      <c r="B226" s="32"/>
      <c r="C226" s="32"/>
      <c r="D226" s="32"/>
    </row>
    <row r="227" spans="2:4" s="20" customFormat="1" x14ac:dyDescent="0.3">
      <c r="B227" s="32"/>
      <c r="C227" s="32"/>
      <c r="D227" s="32"/>
    </row>
    <row r="228" spans="2:4" s="20" customFormat="1" x14ac:dyDescent="0.3">
      <c r="B228" s="32"/>
      <c r="C228" s="32"/>
      <c r="D228" s="32"/>
    </row>
    <row r="229" spans="2:4" s="20" customFormat="1" x14ac:dyDescent="0.3">
      <c r="B229" s="32"/>
      <c r="C229" s="32"/>
      <c r="D229" s="32"/>
    </row>
    <row r="230" spans="2:4" s="20" customFormat="1" x14ac:dyDescent="0.3">
      <c r="B230" s="32"/>
      <c r="C230" s="32"/>
      <c r="D230" s="32"/>
    </row>
    <row r="231" spans="2:4" s="20" customFormat="1" x14ac:dyDescent="0.3">
      <c r="B231" s="32"/>
      <c r="C231" s="32"/>
      <c r="D231" s="32"/>
    </row>
    <row r="232" spans="2:4" s="20" customFormat="1" x14ac:dyDescent="0.3">
      <c r="B232" s="32"/>
      <c r="C232" s="32"/>
      <c r="D232" s="32"/>
    </row>
    <row r="233" spans="2:4" s="20" customFormat="1" x14ac:dyDescent="0.3">
      <c r="B233" s="32"/>
      <c r="C233" s="32"/>
      <c r="D233" s="32"/>
    </row>
    <row r="234" spans="2:4" s="20" customFormat="1" x14ac:dyDescent="0.3">
      <c r="B234" s="32"/>
      <c r="C234" s="32"/>
      <c r="D234" s="32"/>
    </row>
    <row r="235" spans="2:4" s="20" customFormat="1" x14ac:dyDescent="0.3">
      <c r="B235" s="32"/>
      <c r="C235" s="32"/>
      <c r="D235" s="32"/>
    </row>
    <row r="236" spans="2:4" s="20" customFormat="1" x14ac:dyDescent="0.3">
      <c r="B236" s="32"/>
      <c r="C236" s="32"/>
      <c r="D236" s="32"/>
    </row>
    <row r="237" spans="2:4" s="20" customFormat="1" x14ac:dyDescent="0.3">
      <c r="B237" s="32"/>
      <c r="C237" s="32"/>
      <c r="D237" s="32"/>
    </row>
    <row r="238" spans="2:4" s="20" customFormat="1" x14ac:dyDescent="0.3">
      <c r="B238" s="32"/>
      <c r="C238" s="32"/>
      <c r="D238" s="32"/>
    </row>
    <row r="239" spans="2:4" s="20" customFormat="1" x14ac:dyDescent="0.3">
      <c r="B239" s="32"/>
      <c r="C239" s="32"/>
      <c r="D239" s="32"/>
    </row>
    <row r="240" spans="2:4" s="20" customFormat="1" x14ac:dyDescent="0.3">
      <c r="B240" s="32"/>
      <c r="C240" s="32"/>
      <c r="D240" s="32"/>
    </row>
    <row r="241" spans="2:4" s="20" customFormat="1" x14ac:dyDescent="0.3">
      <c r="B241" s="32"/>
      <c r="C241" s="32"/>
      <c r="D241" s="32"/>
    </row>
    <row r="242" spans="2:4" s="20" customFormat="1" x14ac:dyDescent="0.3">
      <c r="B242" s="32"/>
      <c r="C242" s="32"/>
      <c r="D242" s="32"/>
    </row>
    <row r="243" spans="2:4" s="20" customFormat="1" x14ac:dyDescent="0.3">
      <c r="B243" s="32"/>
      <c r="C243" s="32"/>
      <c r="D243" s="32"/>
    </row>
    <row r="244" spans="2:4" s="20" customFormat="1" x14ac:dyDescent="0.3">
      <c r="B244" s="32"/>
      <c r="C244" s="32"/>
      <c r="D244" s="32"/>
    </row>
    <row r="245" spans="2:4" s="20" customFormat="1" x14ac:dyDescent="0.3">
      <c r="B245" s="32"/>
      <c r="C245" s="32"/>
      <c r="D245" s="32"/>
    </row>
    <row r="246" spans="2:4" s="20" customFormat="1" x14ac:dyDescent="0.3">
      <c r="B246" s="32"/>
      <c r="C246" s="32"/>
      <c r="D246" s="32"/>
    </row>
    <row r="247" spans="2:4" s="20" customFormat="1" x14ac:dyDescent="0.3">
      <c r="B247" s="32"/>
      <c r="C247" s="32"/>
      <c r="D247" s="32"/>
    </row>
    <row r="248" spans="2:4" s="20" customFormat="1" x14ac:dyDescent="0.3">
      <c r="B248" s="32"/>
      <c r="C248" s="32"/>
      <c r="D248" s="32"/>
    </row>
    <row r="249" spans="2:4" s="20" customFormat="1" x14ac:dyDescent="0.3">
      <c r="B249" s="32"/>
      <c r="C249" s="32"/>
      <c r="D249" s="32"/>
    </row>
    <row r="250" spans="2:4" s="20" customFormat="1" x14ac:dyDescent="0.3">
      <c r="B250" s="32"/>
      <c r="C250" s="32"/>
      <c r="D250" s="32"/>
    </row>
    <row r="251" spans="2:4" s="20" customFormat="1" x14ac:dyDescent="0.3">
      <c r="B251" s="32"/>
      <c r="C251" s="32"/>
      <c r="D251" s="32"/>
    </row>
    <row r="252" spans="2:4" s="20" customFormat="1" x14ac:dyDescent="0.3">
      <c r="B252" s="32"/>
      <c r="C252" s="32"/>
      <c r="D252" s="32"/>
    </row>
    <row r="253" spans="2:4" s="20" customFormat="1" x14ac:dyDescent="0.3">
      <c r="B253" s="32"/>
      <c r="C253" s="32"/>
      <c r="D253" s="32"/>
    </row>
    <row r="254" spans="2:4" s="20" customFormat="1" x14ac:dyDescent="0.3">
      <c r="B254" s="32"/>
      <c r="C254" s="32"/>
      <c r="D254" s="32"/>
    </row>
    <row r="255" spans="2:4" s="20" customFormat="1" x14ac:dyDescent="0.3">
      <c r="B255" s="32"/>
      <c r="C255" s="32"/>
      <c r="D255" s="32"/>
    </row>
    <row r="256" spans="2:4" s="20" customFormat="1" x14ac:dyDescent="0.3">
      <c r="B256" s="32"/>
      <c r="C256" s="32"/>
      <c r="D256" s="32"/>
    </row>
    <row r="257" spans="2:4" s="20" customFormat="1" x14ac:dyDescent="0.3">
      <c r="B257" s="32"/>
      <c r="C257" s="32"/>
      <c r="D257" s="32"/>
    </row>
    <row r="258" spans="2:4" s="20" customFormat="1" x14ac:dyDescent="0.3">
      <c r="B258" s="32"/>
      <c r="C258" s="32"/>
      <c r="D258" s="32"/>
    </row>
    <row r="259" spans="2:4" s="20" customFormat="1" x14ac:dyDescent="0.3">
      <c r="B259" s="32"/>
      <c r="C259" s="32"/>
      <c r="D259" s="32"/>
    </row>
    <row r="260" spans="2:4" s="20" customFormat="1" x14ac:dyDescent="0.3">
      <c r="B260" s="32"/>
      <c r="C260" s="32"/>
      <c r="D260" s="32"/>
    </row>
    <row r="261" spans="2:4" s="20" customFormat="1" x14ac:dyDescent="0.3">
      <c r="B261" s="32"/>
      <c r="C261" s="32"/>
      <c r="D261" s="32"/>
    </row>
    <row r="262" spans="2:4" s="20" customFormat="1" x14ac:dyDescent="0.3">
      <c r="B262" s="32"/>
      <c r="C262" s="32"/>
      <c r="D262" s="32"/>
    </row>
    <row r="263" spans="2:4" s="20" customFormat="1" x14ac:dyDescent="0.3">
      <c r="B263" s="32"/>
      <c r="C263" s="32"/>
      <c r="D263" s="32"/>
    </row>
    <row r="264" spans="2:4" s="20" customFormat="1" x14ac:dyDescent="0.3">
      <c r="B264" s="32"/>
      <c r="C264" s="32"/>
      <c r="D264" s="32"/>
    </row>
    <row r="265" spans="2:4" s="20" customFormat="1" x14ac:dyDescent="0.3">
      <c r="B265" s="32"/>
      <c r="C265" s="32"/>
      <c r="D265" s="32"/>
    </row>
    <row r="266" spans="2:4" s="20" customFormat="1" x14ac:dyDescent="0.3">
      <c r="B266" s="32"/>
      <c r="C266" s="32"/>
      <c r="D266" s="32"/>
    </row>
    <row r="267" spans="2:4" s="20" customFormat="1" x14ac:dyDescent="0.3">
      <c r="B267" s="32"/>
      <c r="C267" s="32"/>
      <c r="D267" s="32"/>
    </row>
    <row r="268" spans="2:4" s="20" customFormat="1" x14ac:dyDescent="0.3">
      <c r="B268" s="32"/>
      <c r="C268" s="32"/>
      <c r="D268" s="32"/>
    </row>
    <row r="269" spans="2:4" s="20" customFormat="1" x14ac:dyDescent="0.3">
      <c r="B269" s="32"/>
      <c r="C269" s="32"/>
      <c r="D269" s="32"/>
    </row>
    <row r="270" spans="2:4" s="20" customFormat="1" x14ac:dyDescent="0.3">
      <c r="B270" s="32"/>
      <c r="C270" s="32"/>
      <c r="D270" s="32"/>
    </row>
    <row r="271" spans="2:4" s="20" customFormat="1" x14ac:dyDescent="0.3">
      <c r="B271" s="32"/>
      <c r="C271" s="32"/>
      <c r="D271" s="32"/>
    </row>
    <row r="272" spans="2:4" s="20" customFormat="1" x14ac:dyDescent="0.3">
      <c r="B272" s="32"/>
      <c r="C272" s="32"/>
      <c r="D272" s="32"/>
    </row>
    <row r="273" spans="2:4" s="20" customFormat="1" x14ac:dyDescent="0.3">
      <c r="B273" s="32"/>
      <c r="C273" s="32"/>
      <c r="D273" s="32"/>
    </row>
    <row r="274" spans="2:4" s="20" customFormat="1" x14ac:dyDescent="0.3">
      <c r="B274" s="32"/>
      <c r="C274" s="32"/>
      <c r="D274" s="32"/>
    </row>
    <row r="275" spans="2:4" s="20" customFormat="1" x14ac:dyDescent="0.3">
      <c r="B275" s="32"/>
      <c r="C275" s="32"/>
      <c r="D275" s="32"/>
    </row>
    <row r="276" spans="2:4" s="20" customFormat="1" x14ac:dyDescent="0.3">
      <c r="B276" s="32"/>
      <c r="C276" s="32"/>
      <c r="D276" s="32"/>
    </row>
    <row r="277" spans="2:4" s="20" customFormat="1" x14ac:dyDescent="0.3">
      <c r="B277" s="32"/>
      <c r="C277" s="32"/>
      <c r="D277" s="32"/>
    </row>
    <row r="278" spans="2:4" s="20" customFormat="1" x14ac:dyDescent="0.3">
      <c r="B278" s="32"/>
      <c r="C278" s="32"/>
      <c r="D278" s="32"/>
    </row>
    <row r="279" spans="2:4" s="20" customFormat="1" x14ac:dyDescent="0.3">
      <c r="B279" s="32"/>
      <c r="C279" s="32"/>
      <c r="D279" s="32"/>
    </row>
    <row r="280" spans="2:4" s="20" customFormat="1" x14ac:dyDescent="0.3">
      <c r="B280" s="32"/>
      <c r="C280" s="32"/>
      <c r="D280" s="32"/>
    </row>
    <row r="281" spans="2:4" s="20" customFormat="1" x14ac:dyDescent="0.3">
      <c r="B281" s="32"/>
      <c r="C281" s="32"/>
      <c r="D281" s="32"/>
    </row>
    <row r="282" spans="2:4" s="20" customFormat="1" x14ac:dyDescent="0.3">
      <c r="B282" s="32"/>
      <c r="C282" s="32"/>
      <c r="D282" s="32"/>
    </row>
    <row r="283" spans="2:4" s="20" customFormat="1" x14ac:dyDescent="0.3">
      <c r="B283" s="32"/>
      <c r="C283" s="32"/>
      <c r="D283" s="32"/>
    </row>
    <row r="284" spans="2:4" s="20" customFormat="1" x14ac:dyDescent="0.3">
      <c r="B284" s="32"/>
      <c r="C284" s="32"/>
      <c r="D284" s="32"/>
    </row>
    <row r="285" spans="2:4" s="20" customFormat="1" x14ac:dyDescent="0.3">
      <c r="B285" s="32"/>
      <c r="C285" s="32"/>
      <c r="D285" s="32"/>
    </row>
    <row r="286" spans="2:4" s="20" customFormat="1" x14ac:dyDescent="0.3">
      <c r="B286" s="32"/>
      <c r="C286" s="32"/>
      <c r="D286" s="32"/>
    </row>
    <row r="287" spans="2:4" s="20" customFormat="1" x14ac:dyDescent="0.3">
      <c r="B287" s="32"/>
      <c r="C287" s="32"/>
      <c r="D287" s="32"/>
    </row>
    <row r="288" spans="2:4" s="20" customFormat="1" x14ac:dyDescent="0.3">
      <c r="B288" s="32"/>
      <c r="C288" s="32"/>
      <c r="D288" s="32"/>
    </row>
    <row r="289" spans="2:4" s="20" customFormat="1" x14ac:dyDescent="0.3">
      <c r="B289" s="32"/>
      <c r="C289" s="32"/>
      <c r="D289" s="32"/>
    </row>
    <row r="290" spans="2:4" s="20" customFormat="1" x14ac:dyDescent="0.3">
      <c r="B290" s="32"/>
      <c r="C290" s="32"/>
      <c r="D290" s="32"/>
    </row>
    <row r="291" spans="2:4" s="20" customFormat="1" x14ac:dyDescent="0.3">
      <c r="B291" s="32"/>
      <c r="C291" s="32"/>
      <c r="D291" s="32"/>
    </row>
    <row r="292" spans="2:4" s="20" customFormat="1" x14ac:dyDescent="0.3">
      <c r="B292" s="32"/>
      <c r="C292" s="32"/>
      <c r="D292" s="32"/>
    </row>
    <row r="293" spans="2:4" s="20" customFormat="1" x14ac:dyDescent="0.3">
      <c r="B293" s="32"/>
      <c r="C293" s="32"/>
      <c r="D293" s="32"/>
    </row>
    <row r="294" spans="2:4" s="20" customFormat="1" x14ac:dyDescent="0.3">
      <c r="B294" s="32"/>
      <c r="C294" s="32"/>
      <c r="D294" s="32"/>
    </row>
    <row r="295" spans="2:4" s="20" customFormat="1" x14ac:dyDescent="0.3">
      <c r="B295" s="32"/>
      <c r="C295" s="32"/>
      <c r="D295" s="32"/>
    </row>
    <row r="296" spans="2:4" s="20" customFormat="1" x14ac:dyDescent="0.3">
      <c r="B296" s="32"/>
      <c r="C296" s="32"/>
      <c r="D296" s="32"/>
    </row>
    <row r="297" spans="2:4" s="20" customFormat="1" x14ac:dyDescent="0.3">
      <c r="B297" s="32"/>
      <c r="C297" s="32"/>
      <c r="D297" s="32"/>
    </row>
    <row r="298" spans="2:4" s="20" customFormat="1" x14ac:dyDescent="0.3">
      <c r="B298" s="32"/>
      <c r="C298" s="32"/>
      <c r="D298" s="32"/>
    </row>
    <row r="299" spans="2:4" s="20" customFormat="1" x14ac:dyDescent="0.3">
      <c r="B299" s="32"/>
      <c r="C299" s="32"/>
      <c r="D299" s="32"/>
    </row>
    <row r="300" spans="2:4" s="20" customFormat="1" x14ac:dyDescent="0.3">
      <c r="B300" s="32"/>
      <c r="C300" s="32"/>
      <c r="D300" s="32"/>
    </row>
    <row r="301" spans="2:4" s="20" customFormat="1" x14ac:dyDescent="0.3">
      <c r="B301" s="32"/>
      <c r="C301" s="32"/>
      <c r="D301" s="32"/>
    </row>
    <row r="302" spans="2:4" s="20" customFormat="1" x14ac:dyDescent="0.3">
      <c r="B302" s="32"/>
      <c r="C302" s="32"/>
      <c r="D302" s="32"/>
    </row>
    <row r="303" spans="2:4" s="20" customFormat="1" x14ac:dyDescent="0.3">
      <c r="B303" s="32"/>
      <c r="C303" s="32"/>
      <c r="D303" s="32"/>
    </row>
    <row r="304" spans="2:4" s="20" customFormat="1" x14ac:dyDescent="0.3">
      <c r="B304" s="32"/>
      <c r="C304" s="32"/>
      <c r="D304" s="32"/>
    </row>
    <row r="305" spans="2:4" s="20" customFormat="1" x14ac:dyDescent="0.3">
      <c r="B305" s="32"/>
      <c r="C305" s="32"/>
      <c r="D305" s="32"/>
    </row>
    <row r="306" spans="2:4" s="20" customFormat="1" x14ac:dyDescent="0.3">
      <c r="B306" s="32"/>
      <c r="C306" s="32"/>
      <c r="D306" s="32"/>
    </row>
    <row r="307" spans="2:4" s="20" customFormat="1" x14ac:dyDescent="0.3">
      <c r="B307" s="32"/>
      <c r="C307" s="32"/>
      <c r="D307" s="32"/>
    </row>
    <row r="308" spans="2:4" s="20" customFormat="1" x14ac:dyDescent="0.3">
      <c r="B308" s="32"/>
      <c r="C308" s="32"/>
      <c r="D308" s="32"/>
    </row>
    <row r="309" spans="2:4" s="20" customFormat="1" x14ac:dyDescent="0.3">
      <c r="B309" s="32"/>
      <c r="C309" s="32"/>
      <c r="D309" s="32"/>
    </row>
    <row r="310" spans="2:4" s="20" customFormat="1" x14ac:dyDescent="0.3">
      <c r="B310" s="32"/>
      <c r="C310" s="32"/>
      <c r="D310" s="32"/>
    </row>
    <row r="311" spans="2:4" s="20" customFormat="1" x14ac:dyDescent="0.3">
      <c r="B311" s="32"/>
      <c r="C311" s="32"/>
      <c r="D311" s="32"/>
    </row>
    <row r="312" spans="2:4" s="20" customFormat="1" x14ac:dyDescent="0.3">
      <c r="B312" s="32"/>
      <c r="C312" s="32"/>
      <c r="D312" s="32"/>
    </row>
    <row r="313" spans="2:4" s="20" customFormat="1" x14ac:dyDescent="0.3">
      <c r="B313" s="32"/>
      <c r="C313" s="32"/>
      <c r="D313" s="32"/>
    </row>
    <row r="314" spans="2:4" s="20" customFormat="1" x14ac:dyDescent="0.3">
      <c r="B314" s="32"/>
      <c r="C314" s="32"/>
      <c r="D314" s="32"/>
    </row>
    <row r="315" spans="2:4" s="20" customFormat="1" x14ac:dyDescent="0.3">
      <c r="B315" s="32"/>
      <c r="C315" s="32"/>
      <c r="D315" s="32"/>
    </row>
    <row r="316" spans="2:4" s="20" customFormat="1" x14ac:dyDescent="0.3">
      <c r="B316" s="32"/>
      <c r="C316" s="32"/>
      <c r="D316" s="32"/>
    </row>
    <row r="317" spans="2:4" s="20" customFormat="1" x14ac:dyDescent="0.3">
      <c r="B317" s="32"/>
      <c r="C317" s="32"/>
      <c r="D317" s="32"/>
    </row>
    <row r="318" spans="2:4" s="20" customFormat="1" x14ac:dyDescent="0.3">
      <c r="B318" s="32"/>
      <c r="C318" s="32"/>
      <c r="D318" s="32"/>
    </row>
    <row r="319" spans="2:4" s="20" customFormat="1" x14ac:dyDescent="0.3">
      <c r="B319" s="32"/>
      <c r="C319" s="32"/>
      <c r="D319" s="32"/>
    </row>
    <row r="320" spans="2:4" s="20" customFormat="1" x14ac:dyDescent="0.3">
      <c r="B320" s="32"/>
      <c r="C320" s="32"/>
      <c r="D320" s="32"/>
    </row>
    <row r="321" spans="2:4" s="20" customFormat="1" x14ac:dyDescent="0.3">
      <c r="B321" s="32"/>
      <c r="C321" s="32"/>
      <c r="D321" s="32"/>
    </row>
    <row r="322" spans="2:4" s="20" customFormat="1" x14ac:dyDescent="0.3">
      <c r="B322" s="32"/>
      <c r="C322" s="32"/>
      <c r="D322" s="32"/>
    </row>
    <row r="323" spans="2:4" s="20" customFormat="1" x14ac:dyDescent="0.3">
      <c r="B323" s="32"/>
      <c r="C323" s="32"/>
      <c r="D323" s="32"/>
    </row>
    <row r="324" spans="2:4" s="20" customFormat="1" x14ac:dyDescent="0.3">
      <c r="B324" s="32"/>
      <c r="C324" s="32"/>
      <c r="D324" s="32"/>
    </row>
    <row r="325" spans="2:4" s="20" customFormat="1" x14ac:dyDescent="0.3">
      <c r="B325" s="32"/>
      <c r="C325" s="32"/>
      <c r="D325" s="32"/>
    </row>
    <row r="326" spans="2:4" s="20" customFormat="1" x14ac:dyDescent="0.3">
      <c r="B326" s="32"/>
      <c r="C326" s="32"/>
      <c r="D326" s="32"/>
    </row>
    <row r="327" spans="2:4" s="20" customFormat="1" x14ac:dyDescent="0.3">
      <c r="B327" s="32"/>
      <c r="C327" s="32"/>
      <c r="D327" s="32"/>
    </row>
    <row r="328" spans="2:4" s="20" customFormat="1" x14ac:dyDescent="0.3">
      <c r="B328" s="32"/>
      <c r="C328" s="32"/>
      <c r="D328" s="32"/>
    </row>
    <row r="329" spans="2:4" s="20" customFormat="1" x14ac:dyDescent="0.3">
      <c r="B329" s="32"/>
      <c r="C329" s="32"/>
      <c r="D329" s="32"/>
    </row>
    <row r="330" spans="2:4" s="20" customFormat="1" x14ac:dyDescent="0.3">
      <c r="B330" s="32"/>
      <c r="C330" s="32"/>
      <c r="D330" s="32"/>
    </row>
    <row r="331" spans="2:4" s="20" customFormat="1" x14ac:dyDescent="0.3">
      <c r="B331" s="32"/>
      <c r="C331" s="32"/>
      <c r="D331" s="32"/>
    </row>
    <row r="332" spans="2:4" s="20" customFormat="1" x14ac:dyDescent="0.3">
      <c r="B332" s="32"/>
      <c r="C332" s="32"/>
      <c r="D332" s="32"/>
    </row>
    <row r="333" spans="2:4" s="20" customFormat="1" x14ac:dyDescent="0.3">
      <c r="B333" s="32"/>
      <c r="C333" s="32"/>
      <c r="D333" s="32"/>
    </row>
    <row r="334" spans="2:4" s="20" customFormat="1" x14ac:dyDescent="0.3">
      <c r="B334" s="32"/>
      <c r="C334" s="32"/>
      <c r="D334" s="32"/>
    </row>
    <row r="335" spans="2:4" s="20" customFormat="1" x14ac:dyDescent="0.3">
      <c r="B335" s="32"/>
      <c r="C335" s="32"/>
      <c r="D335" s="32"/>
    </row>
    <row r="336" spans="2:4" s="20" customFormat="1" x14ac:dyDescent="0.3">
      <c r="B336" s="32"/>
      <c r="C336" s="32"/>
      <c r="D336" s="32"/>
    </row>
    <row r="337" spans="2:4" s="20" customFormat="1" x14ac:dyDescent="0.3">
      <c r="B337" s="32"/>
      <c r="C337" s="32"/>
      <c r="D337" s="32"/>
    </row>
    <row r="338" spans="2:4" s="20" customFormat="1" x14ac:dyDescent="0.3">
      <c r="B338" s="32"/>
      <c r="C338" s="32"/>
      <c r="D338" s="32"/>
    </row>
    <row r="339" spans="2:4" s="20" customFormat="1" x14ac:dyDescent="0.3">
      <c r="B339" s="32"/>
      <c r="C339" s="32"/>
      <c r="D339" s="32"/>
    </row>
    <row r="340" spans="2:4" s="20" customFormat="1" x14ac:dyDescent="0.3">
      <c r="B340" s="32"/>
      <c r="C340" s="32"/>
      <c r="D340" s="32"/>
    </row>
    <row r="341" spans="2:4" s="20" customFormat="1" x14ac:dyDescent="0.3">
      <c r="B341" s="32"/>
      <c r="C341" s="32"/>
      <c r="D341" s="32"/>
    </row>
    <row r="342" spans="2:4" s="20" customFormat="1" x14ac:dyDescent="0.3">
      <c r="B342" s="32"/>
      <c r="C342" s="32"/>
      <c r="D342" s="32"/>
    </row>
    <row r="343" spans="2:4" s="20" customFormat="1" x14ac:dyDescent="0.3">
      <c r="B343" s="32"/>
      <c r="C343" s="32"/>
      <c r="D343" s="32"/>
    </row>
    <row r="344" spans="2:4" s="20" customFormat="1" x14ac:dyDescent="0.3">
      <c r="B344" s="32"/>
      <c r="C344" s="32"/>
      <c r="D344" s="32"/>
    </row>
    <row r="345" spans="2:4" s="20" customFormat="1" x14ac:dyDescent="0.3">
      <c r="B345" s="32"/>
      <c r="C345" s="32"/>
      <c r="D345" s="32"/>
    </row>
    <row r="346" spans="2:4" s="20" customFormat="1" x14ac:dyDescent="0.3">
      <c r="B346" s="32"/>
      <c r="C346" s="32"/>
      <c r="D346" s="32"/>
    </row>
    <row r="347" spans="2:4" s="20" customFormat="1" x14ac:dyDescent="0.3">
      <c r="B347" s="32"/>
      <c r="C347" s="32"/>
      <c r="D347" s="32"/>
    </row>
    <row r="348" spans="2:4" s="20" customFormat="1" x14ac:dyDescent="0.3">
      <c r="B348" s="32"/>
      <c r="C348" s="32"/>
      <c r="D348" s="32"/>
    </row>
    <row r="349" spans="2:4" s="20" customFormat="1" x14ac:dyDescent="0.3">
      <c r="B349" s="32"/>
      <c r="C349" s="32"/>
      <c r="D349" s="32"/>
    </row>
    <row r="350" spans="2:4" s="20" customFormat="1" x14ac:dyDescent="0.3">
      <c r="B350" s="32"/>
      <c r="C350" s="32"/>
      <c r="D350" s="32"/>
    </row>
    <row r="351" spans="2:4" s="20" customFormat="1" x14ac:dyDescent="0.3">
      <c r="B351" s="32"/>
      <c r="C351" s="32"/>
      <c r="D351" s="32"/>
    </row>
    <row r="352" spans="2:4" s="20" customFormat="1" x14ac:dyDescent="0.3">
      <c r="B352" s="32"/>
      <c r="C352" s="32"/>
      <c r="D352" s="32"/>
    </row>
    <row r="353" spans="2:4" s="20" customFormat="1" x14ac:dyDescent="0.3">
      <c r="B353" s="32"/>
      <c r="C353" s="32"/>
      <c r="D353" s="32"/>
    </row>
    <row r="354" spans="2:4" s="20" customFormat="1" x14ac:dyDescent="0.3">
      <c r="B354" s="32"/>
      <c r="C354" s="32"/>
      <c r="D354" s="32"/>
    </row>
    <row r="355" spans="2:4" s="20" customFormat="1" x14ac:dyDescent="0.3">
      <c r="B355" s="32"/>
      <c r="C355" s="32"/>
      <c r="D355" s="32"/>
    </row>
    <row r="356" spans="2:4" s="20" customFormat="1" x14ac:dyDescent="0.3">
      <c r="B356" s="32"/>
      <c r="C356" s="32"/>
      <c r="D356" s="32"/>
    </row>
    <row r="357" spans="2:4" s="20" customFormat="1" x14ac:dyDescent="0.3">
      <c r="B357" s="32"/>
      <c r="C357" s="32"/>
      <c r="D357" s="32"/>
    </row>
    <row r="358" spans="2:4" s="20" customFormat="1" x14ac:dyDescent="0.3">
      <c r="B358" s="32"/>
      <c r="C358" s="32"/>
      <c r="D358" s="32"/>
    </row>
    <row r="359" spans="2:4" s="20" customFormat="1" x14ac:dyDescent="0.3">
      <c r="B359" s="32"/>
      <c r="C359" s="32"/>
      <c r="D359" s="32"/>
    </row>
    <row r="360" spans="2:4" s="20" customFormat="1" x14ac:dyDescent="0.3">
      <c r="B360" s="32"/>
      <c r="C360" s="32"/>
      <c r="D360" s="32"/>
    </row>
    <row r="361" spans="2:4" s="20" customFormat="1" x14ac:dyDescent="0.3">
      <c r="B361" s="32"/>
      <c r="C361" s="32"/>
      <c r="D361" s="32"/>
    </row>
    <row r="362" spans="2:4" s="20" customFormat="1" x14ac:dyDescent="0.3">
      <c r="B362" s="32"/>
      <c r="C362" s="32"/>
      <c r="D362" s="32"/>
    </row>
    <row r="363" spans="2:4" s="20" customFormat="1" x14ac:dyDescent="0.3">
      <c r="B363" s="32"/>
      <c r="C363" s="32"/>
      <c r="D363" s="32"/>
    </row>
    <row r="364" spans="2:4" s="20" customFormat="1" x14ac:dyDescent="0.3">
      <c r="B364" s="32"/>
      <c r="C364" s="32"/>
      <c r="D364" s="32"/>
    </row>
    <row r="365" spans="2:4" s="20" customFormat="1" x14ac:dyDescent="0.3">
      <c r="B365" s="32"/>
      <c r="C365" s="32"/>
      <c r="D365" s="32"/>
    </row>
    <row r="366" spans="2:4" s="20" customFormat="1" x14ac:dyDescent="0.3">
      <c r="B366" s="32"/>
      <c r="C366" s="32"/>
      <c r="D366" s="32"/>
    </row>
    <row r="367" spans="2:4" s="20" customFormat="1" x14ac:dyDescent="0.3">
      <c r="B367" s="32"/>
      <c r="C367" s="32"/>
      <c r="D367" s="32"/>
    </row>
    <row r="368" spans="2:4" s="20" customFormat="1" x14ac:dyDescent="0.3">
      <c r="B368" s="32"/>
      <c r="C368" s="32"/>
      <c r="D368" s="32"/>
    </row>
    <row r="369" spans="2:4" s="20" customFormat="1" x14ac:dyDescent="0.3">
      <c r="B369" s="32"/>
      <c r="C369" s="32"/>
      <c r="D369" s="32"/>
    </row>
    <row r="370" spans="2:4" s="20" customFormat="1" x14ac:dyDescent="0.3">
      <c r="B370" s="32"/>
      <c r="C370" s="32"/>
      <c r="D370" s="32"/>
    </row>
    <row r="371" spans="2:4" s="20" customFormat="1" x14ac:dyDescent="0.3">
      <c r="B371" s="32"/>
      <c r="C371" s="32"/>
      <c r="D371" s="32"/>
    </row>
    <row r="372" spans="2:4" s="20" customFormat="1" x14ac:dyDescent="0.3">
      <c r="B372" s="32"/>
      <c r="C372" s="32"/>
      <c r="D372" s="32"/>
    </row>
    <row r="373" spans="2:4" s="20" customFormat="1" x14ac:dyDescent="0.3">
      <c r="B373" s="32"/>
      <c r="C373" s="32"/>
      <c r="D373" s="32"/>
    </row>
    <row r="374" spans="2:4" s="20" customFormat="1" x14ac:dyDescent="0.3">
      <c r="B374" s="32"/>
      <c r="C374" s="32"/>
      <c r="D374" s="32"/>
    </row>
    <row r="375" spans="2:4" s="20" customFormat="1" x14ac:dyDescent="0.3">
      <c r="B375" s="32"/>
      <c r="C375" s="32"/>
      <c r="D375" s="32"/>
    </row>
    <row r="376" spans="2:4" s="20" customFormat="1" x14ac:dyDescent="0.3">
      <c r="B376" s="32"/>
      <c r="C376" s="32"/>
      <c r="D376" s="32"/>
    </row>
    <row r="377" spans="2:4" s="20" customFormat="1" x14ac:dyDescent="0.3">
      <c r="B377" s="32"/>
      <c r="C377" s="32"/>
      <c r="D377" s="32"/>
    </row>
    <row r="378" spans="2:4" s="20" customFormat="1" x14ac:dyDescent="0.3">
      <c r="B378" s="32"/>
      <c r="C378" s="32"/>
      <c r="D378" s="32"/>
    </row>
    <row r="379" spans="2:4" s="20" customFormat="1" x14ac:dyDescent="0.3">
      <c r="B379" s="32"/>
      <c r="C379" s="32"/>
      <c r="D379" s="32"/>
    </row>
    <row r="380" spans="2:4" s="20" customFormat="1" x14ac:dyDescent="0.3">
      <c r="B380" s="32"/>
      <c r="C380" s="32"/>
      <c r="D380" s="32"/>
    </row>
    <row r="381" spans="2:4" s="20" customFormat="1" x14ac:dyDescent="0.3">
      <c r="B381" s="32"/>
      <c r="C381" s="32"/>
      <c r="D381" s="32"/>
    </row>
    <row r="382" spans="2:4" s="20" customFormat="1" x14ac:dyDescent="0.3">
      <c r="B382" s="32"/>
      <c r="C382" s="32"/>
      <c r="D382" s="32"/>
    </row>
    <row r="383" spans="2:4" s="20" customFormat="1" x14ac:dyDescent="0.3">
      <c r="B383" s="32"/>
      <c r="C383" s="32"/>
      <c r="D383" s="32"/>
    </row>
    <row r="384" spans="2:4" s="20" customFormat="1" x14ac:dyDescent="0.3">
      <c r="B384" s="32"/>
      <c r="C384" s="32"/>
      <c r="D384" s="32"/>
    </row>
    <row r="385" spans="2:4" s="20" customFormat="1" x14ac:dyDescent="0.3">
      <c r="B385" s="32"/>
      <c r="C385" s="32"/>
      <c r="D385" s="32"/>
    </row>
    <row r="386" spans="2:4" s="20" customFormat="1" x14ac:dyDescent="0.3">
      <c r="B386" s="32"/>
      <c r="C386" s="32"/>
      <c r="D386" s="32"/>
    </row>
    <row r="387" spans="2:4" s="20" customFormat="1" x14ac:dyDescent="0.3">
      <c r="B387" s="32"/>
      <c r="C387" s="32"/>
      <c r="D387" s="32"/>
    </row>
    <row r="388" spans="2:4" s="20" customFormat="1" x14ac:dyDescent="0.3">
      <c r="B388" s="32"/>
      <c r="C388" s="32"/>
      <c r="D388" s="32"/>
    </row>
    <row r="389" spans="2:4" s="20" customFormat="1" x14ac:dyDescent="0.3">
      <c r="B389" s="32"/>
      <c r="C389" s="32"/>
      <c r="D389" s="32"/>
    </row>
    <row r="390" spans="2:4" s="20" customFormat="1" x14ac:dyDescent="0.3">
      <c r="B390" s="32"/>
      <c r="C390" s="32"/>
      <c r="D390" s="32"/>
    </row>
    <row r="391" spans="2:4" s="20" customFormat="1" x14ac:dyDescent="0.3">
      <c r="B391" s="32"/>
      <c r="C391" s="32"/>
      <c r="D391" s="32"/>
    </row>
    <row r="392" spans="2:4" s="20" customFormat="1" x14ac:dyDescent="0.3">
      <c r="B392" s="32"/>
      <c r="C392" s="32"/>
      <c r="D392" s="32"/>
    </row>
    <row r="393" spans="2:4" s="20" customFormat="1" x14ac:dyDescent="0.3">
      <c r="B393" s="32"/>
      <c r="C393" s="32"/>
      <c r="D393" s="32"/>
    </row>
    <row r="394" spans="2:4" s="20" customFormat="1" x14ac:dyDescent="0.3">
      <c r="B394" s="32"/>
      <c r="C394" s="32"/>
      <c r="D394" s="32"/>
    </row>
    <row r="395" spans="2:4" s="20" customFormat="1" x14ac:dyDescent="0.3">
      <c r="B395" s="32"/>
      <c r="C395" s="32"/>
      <c r="D395" s="32"/>
    </row>
    <row r="396" spans="2:4" s="20" customFormat="1" x14ac:dyDescent="0.3">
      <c r="B396" s="32"/>
      <c r="C396" s="32"/>
      <c r="D396" s="32"/>
    </row>
    <row r="397" spans="2:4" s="20" customFormat="1" x14ac:dyDescent="0.3">
      <c r="B397" s="32"/>
      <c r="C397" s="32"/>
      <c r="D397" s="32"/>
    </row>
    <row r="398" spans="2:4" s="20" customFormat="1" x14ac:dyDescent="0.3">
      <c r="B398" s="32"/>
      <c r="C398" s="32"/>
      <c r="D398" s="32"/>
    </row>
    <row r="399" spans="2:4" s="20" customFormat="1" x14ac:dyDescent="0.3">
      <c r="B399" s="32"/>
      <c r="C399" s="32"/>
      <c r="D399" s="32"/>
    </row>
    <row r="400" spans="2:4" s="20" customFormat="1" x14ac:dyDescent="0.3">
      <c r="B400" s="32"/>
      <c r="C400" s="32"/>
      <c r="D400" s="32"/>
    </row>
    <row r="401" spans="2:4" s="20" customFormat="1" x14ac:dyDescent="0.3">
      <c r="B401" s="32"/>
      <c r="C401" s="32"/>
      <c r="D401" s="32"/>
    </row>
    <row r="402" spans="2:4" s="20" customFormat="1" x14ac:dyDescent="0.3">
      <c r="B402" s="32"/>
      <c r="C402" s="32"/>
      <c r="D402" s="32"/>
    </row>
    <row r="403" spans="2:4" s="20" customFormat="1" x14ac:dyDescent="0.3">
      <c r="B403" s="32"/>
      <c r="C403" s="32"/>
      <c r="D403" s="32"/>
    </row>
    <row r="404" spans="2:4" s="20" customFormat="1" x14ac:dyDescent="0.3">
      <c r="B404" s="32"/>
      <c r="C404" s="32"/>
      <c r="D404" s="32"/>
    </row>
    <row r="405" spans="2:4" s="20" customFormat="1" x14ac:dyDescent="0.3">
      <c r="B405" s="32"/>
      <c r="C405" s="32"/>
      <c r="D405" s="32"/>
    </row>
    <row r="406" spans="2:4" s="20" customFormat="1" x14ac:dyDescent="0.3">
      <c r="B406" s="32"/>
      <c r="C406" s="32"/>
      <c r="D406" s="32"/>
    </row>
    <row r="407" spans="2:4" s="20" customFormat="1" x14ac:dyDescent="0.3">
      <c r="B407" s="32"/>
      <c r="C407" s="32"/>
      <c r="D407" s="32"/>
    </row>
    <row r="408" spans="2:4" s="20" customFormat="1" x14ac:dyDescent="0.3">
      <c r="B408" s="32"/>
      <c r="C408" s="32"/>
      <c r="D408" s="32"/>
    </row>
    <row r="409" spans="2:4" s="20" customFormat="1" x14ac:dyDescent="0.3">
      <c r="B409" s="32"/>
      <c r="C409" s="32"/>
      <c r="D409" s="32"/>
    </row>
    <row r="410" spans="2:4" s="20" customFormat="1" x14ac:dyDescent="0.3">
      <c r="B410" s="32"/>
      <c r="C410" s="32"/>
      <c r="D410" s="32"/>
    </row>
    <row r="411" spans="2:4" s="20" customFormat="1" x14ac:dyDescent="0.3">
      <c r="B411" s="32"/>
      <c r="C411" s="32"/>
      <c r="D411" s="32"/>
    </row>
    <row r="412" spans="2:4" s="20" customFormat="1" x14ac:dyDescent="0.3">
      <c r="B412" s="32"/>
      <c r="C412" s="32"/>
      <c r="D412" s="32"/>
    </row>
    <row r="413" spans="2:4" s="20" customFormat="1" x14ac:dyDescent="0.3">
      <c r="B413" s="32"/>
      <c r="C413" s="32"/>
      <c r="D413" s="32"/>
    </row>
    <row r="414" spans="2:4" s="20" customFormat="1" x14ac:dyDescent="0.3">
      <c r="B414" s="32"/>
      <c r="C414" s="32"/>
      <c r="D414" s="32"/>
    </row>
    <row r="415" spans="2:4" s="20" customFormat="1" x14ac:dyDescent="0.3">
      <c r="B415" s="32"/>
      <c r="C415" s="32"/>
      <c r="D415" s="32"/>
    </row>
    <row r="416" spans="2:4" s="20" customFormat="1" x14ac:dyDescent="0.3">
      <c r="B416" s="32"/>
      <c r="C416" s="32"/>
      <c r="D416" s="32"/>
    </row>
    <row r="417" spans="2:4" s="20" customFormat="1" x14ac:dyDescent="0.3">
      <c r="B417" s="32"/>
      <c r="C417" s="32"/>
      <c r="D417" s="32"/>
    </row>
    <row r="418" spans="2:4" s="20" customFormat="1" x14ac:dyDescent="0.3">
      <c r="B418" s="32"/>
      <c r="C418" s="32"/>
      <c r="D418" s="32"/>
    </row>
    <row r="419" spans="2:4" s="20" customFormat="1" x14ac:dyDescent="0.3">
      <c r="B419" s="32"/>
      <c r="C419" s="32"/>
      <c r="D419" s="32"/>
    </row>
    <row r="420" spans="2:4" s="20" customFormat="1" x14ac:dyDescent="0.3">
      <c r="B420" s="32"/>
      <c r="C420" s="32"/>
      <c r="D420" s="32"/>
    </row>
    <row r="421" spans="2:4" s="20" customFormat="1" x14ac:dyDescent="0.3">
      <c r="B421" s="32"/>
      <c r="C421" s="32"/>
      <c r="D421" s="32"/>
    </row>
    <row r="422" spans="2:4" s="20" customFormat="1" x14ac:dyDescent="0.3">
      <c r="B422" s="32"/>
      <c r="C422" s="32"/>
      <c r="D422" s="32"/>
    </row>
    <row r="423" spans="2:4" s="20" customFormat="1" x14ac:dyDescent="0.3">
      <c r="B423" s="32"/>
      <c r="C423" s="32"/>
      <c r="D423" s="32"/>
    </row>
    <row r="424" spans="2:4" s="20" customFormat="1" x14ac:dyDescent="0.3">
      <c r="B424" s="32"/>
      <c r="C424" s="32"/>
      <c r="D424" s="32"/>
    </row>
    <row r="425" spans="2:4" s="20" customFormat="1" x14ac:dyDescent="0.3">
      <c r="B425" s="32"/>
      <c r="C425" s="32"/>
      <c r="D425" s="32"/>
    </row>
    <row r="426" spans="2:4" s="20" customFormat="1" x14ac:dyDescent="0.3">
      <c r="B426" s="32"/>
      <c r="C426" s="32"/>
      <c r="D426" s="32"/>
    </row>
    <row r="427" spans="2:4" s="20" customFormat="1" x14ac:dyDescent="0.3">
      <c r="B427" s="32"/>
      <c r="C427" s="32"/>
      <c r="D427" s="32"/>
    </row>
    <row r="428" spans="2:4" s="20" customFormat="1" x14ac:dyDescent="0.3">
      <c r="B428" s="32"/>
      <c r="C428" s="32"/>
      <c r="D428" s="32"/>
    </row>
    <row r="429" spans="2:4" s="20" customFormat="1" x14ac:dyDescent="0.3">
      <c r="B429" s="32"/>
      <c r="C429" s="32"/>
      <c r="D429" s="32"/>
    </row>
    <row r="430" spans="2:4" s="20" customFormat="1" x14ac:dyDescent="0.3">
      <c r="B430" s="32"/>
      <c r="C430" s="32"/>
      <c r="D430" s="32"/>
    </row>
    <row r="431" spans="2:4" s="20" customFormat="1" x14ac:dyDescent="0.3">
      <c r="B431" s="32"/>
      <c r="C431" s="32"/>
      <c r="D431" s="32"/>
    </row>
    <row r="432" spans="2:4" s="20" customFormat="1" x14ac:dyDescent="0.3">
      <c r="B432" s="32"/>
      <c r="C432" s="32"/>
      <c r="D432" s="32"/>
    </row>
    <row r="433" spans="2:4" s="20" customFormat="1" x14ac:dyDescent="0.3">
      <c r="B433" s="32"/>
      <c r="C433" s="32"/>
      <c r="D433" s="32"/>
    </row>
    <row r="434" spans="2:4" s="20" customFormat="1" x14ac:dyDescent="0.3">
      <c r="B434" s="32"/>
      <c r="C434" s="32"/>
      <c r="D434" s="32"/>
    </row>
    <row r="435" spans="2:4" s="20" customFormat="1" x14ac:dyDescent="0.3">
      <c r="B435" s="32"/>
      <c r="C435" s="32"/>
      <c r="D435" s="32"/>
    </row>
    <row r="436" spans="2:4" s="20" customFormat="1" x14ac:dyDescent="0.3">
      <c r="B436" s="32"/>
      <c r="C436" s="32"/>
      <c r="D436" s="32"/>
    </row>
    <row r="437" spans="2:4" s="20" customFormat="1" x14ac:dyDescent="0.3">
      <c r="B437" s="32"/>
      <c r="C437" s="32"/>
      <c r="D437" s="32"/>
    </row>
    <row r="438" spans="2:4" s="20" customFormat="1" x14ac:dyDescent="0.3">
      <c r="B438" s="32"/>
      <c r="C438" s="32"/>
      <c r="D438" s="32"/>
    </row>
    <row r="439" spans="2:4" s="20" customFormat="1" x14ac:dyDescent="0.3">
      <c r="B439" s="32"/>
      <c r="C439" s="32"/>
      <c r="D439" s="32"/>
    </row>
    <row r="440" spans="2:4" s="20" customFormat="1" x14ac:dyDescent="0.3">
      <c r="B440" s="32"/>
      <c r="C440" s="32"/>
      <c r="D440" s="32"/>
    </row>
    <row r="441" spans="2:4" s="20" customFormat="1" x14ac:dyDescent="0.3">
      <c r="B441" s="32"/>
      <c r="C441" s="32"/>
      <c r="D441" s="32"/>
    </row>
    <row r="442" spans="2:4" s="20" customFormat="1" x14ac:dyDescent="0.3">
      <c r="B442" s="32"/>
      <c r="C442" s="32"/>
      <c r="D442" s="32"/>
    </row>
    <row r="443" spans="2:4" s="20" customFormat="1" x14ac:dyDescent="0.3">
      <c r="B443" s="32"/>
      <c r="C443" s="32"/>
      <c r="D443" s="32"/>
    </row>
    <row r="444" spans="2:4" s="20" customFormat="1" x14ac:dyDescent="0.3">
      <c r="B444" s="32"/>
      <c r="C444" s="32"/>
      <c r="D444" s="32"/>
    </row>
    <row r="445" spans="2:4" s="20" customFormat="1" x14ac:dyDescent="0.3">
      <c r="B445" s="32"/>
      <c r="C445" s="32"/>
      <c r="D445" s="32"/>
    </row>
    <row r="446" spans="2:4" s="20" customFormat="1" x14ac:dyDescent="0.3">
      <c r="B446" s="32"/>
      <c r="C446" s="32"/>
      <c r="D446" s="32"/>
    </row>
    <row r="447" spans="2:4" s="20" customFormat="1" x14ac:dyDescent="0.3">
      <c r="B447" s="32"/>
      <c r="C447" s="32"/>
      <c r="D447" s="32"/>
    </row>
    <row r="448" spans="2:4" s="20" customFormat="1" x14ac:dyDescent="0.3">
      <c r="B448" s="32"/>
      <c r="C448" s="32"/>
      <c r="D448" s="32"/>
    </row>
    <row r="449" spans="2:4" s="20" customFormat="1" x14ac:dyDescent="0.3">
      <c r="B449" s="32"/>
      <c r="C449" s="32"/>
      <c r="D449" s="32"/>
    </row>
    <row r="450" spans="2:4" s="20" customFormat="1" x14ac:dyDescent="0.3">
      <c r="B450" s="32"/>
      <c r="C450" s="32"/>
      <c r="D450" s="32"/>
    </row>
    <row r="451" spans="2:4" s="20" customFormat="1" x14ac:dyDescent="0.3">
      <c r="B451" s="32"/>
      <c r="C451" s="32"/>
      <c r="D451" s="32"/>
    </row>
    <row r="452" spans="2:4" s="20" customFormat="1" x14ac:dyDescent="0.3">
      <c r="B452" s="32"/>
      <c r="C452" s="32"/>
      <c r="D452" s="32"/>
    </row>
    <row r="453" spans="2:4" s="20" customFormat="1" x14ac:dyDescent="0.3">
      <c r="B453" s="32"/>
      <c r="C453" s="32"/>
      <c r="D453" s="32"/>
    </row>
    <row r="454" spans="2:4" s="20" customFormat="1" x14ac:dyDescent="0.3">
      <c r="B454" s="32"/>
      <c r="C454" s="32"/>
      <c r="D454" s="32"/>
    </row>
    <row r="455" spans="2:4" s="20" customFormat="1" x14ac:dyDescent="0.3">
      <c r="B455" s="32"/>
      <c r="C455" s="32"/>
      <c r="D455" s="32"/>
    </row>
    <row r="456" spans="2:4" s="20" customFormat="1" x14ac:dyDescent="0.3">
      <c r="B456" s="32"/>
      <c r="C456" s="32"/>
      <c r="D456" s="32"/>
    </row>
    <row r="457" spans="2:4" s="20" customFormat="1" x14ac:dyDescent="0.3">
      <c r="B457" s="32"/>
      <c r="C457" s="32"/>
      <c r="D457" s="32"/>
    </row>
    <row r="458" spans="2:4" s="20" customFormat="1" x14ac:dyDescent="0.3">
      <c r="B458" s="32"/>
      <c r="C458" s="32"/>
      <c r="D458" s="32"/>
    </row>
    <row r="459" spans="2:4" s="20" customFormat="1" x14ac:dyDescent="0.3">
      <c r="B459" s="32"/>
      <c r="C459" s="32"/>
      <c r="D459" s="32"/>
    </row>
    <row r="460" spans="2:4" s="20" customFormat="1" x14ac:dyDescent="0.3">
      <c r="B460" s="32"/>
      <c r="C460" s="32"/>
      <c r="D460" s="32"/>
    </row>
    <row r="461" spans="2:4" s="20" customFormat="1" x14ac:dyDescent="0.3">
      <c r="B461" s="32"/>
      <c r="C461" s="32"/>
      <c r="D461" s="32"/>
    </row>
    <row r="462" spans="2:4" s="20" customFormat="1" x14ac:dyDescent="0.3">
      <c r="B462" s="32"/>
      <c r="C462" s="32"/>
      <c r="D462" s="32"/>
    </row>
    <row r="463" spans="2:4" s="20" customFormat="1" x14ac:dyDescent="0.3">
      <c r="B463" s="32"/>
      <c r="C463" s="32"/>
      <c r="D463" s="32"/>
    </row>
    <row r="464" spans="2:4" s="20" customFormat="1" x14ac:dyDescent="0.3">
      <c r="B464" s="32"/>
      <c r="C464" s="32"/>
      <c r="D464" s="32"/>
    </row>
    <row r="465" spans="2:4" s="20" customFormat="1" x14ac:dyDescent="0.3">
      <c r="B465" s="32"/>
      <c r="C465" s="32"/>
      <c r="D465" s="32"/>
    </row>
    <row r="466" spans="2:4" s="20" customFormat="1" x14ac:dyDescent="0.3">
      <c r="B466" s="32"/>
      <c r="C466" s="32"/>
      <c r="D466" s="32"/>
    </row>
    <row r="467" spans="2:4" s="20" customFormat="1" x14ac:dyDescent="0.3">
      <c r="B467" s="32"/>
      <c r="C467" s="32"/>
      <c r="D467" s="32"/>
    </row>
    <row r="468" spans="2:4" s="20" customFormat="1" x14ac:dyDescent="0.3">
      <c r="B468" s="32"/>
      <c r="C468" s="32"/>
      <c r="D468" s="32"/>
    </row>
    <row r="469" spans="2:4" s="20" customFormat="1" x14ac:dyDescent="0.3">
      <c r="B469" s="32"/>
      <c r="C469" s="32"/>
      <c r="D469" s="32"/>
    </row>
    <row r="470" spans="2:4" s="20" customFormat="1" x14ac:dyDescent="0.3">
      <c r="B470" s="32"/>
      <c r="C470" s="32"/>
      <c r="D470" s="32"/>
    </row>
    <row r="471" spans="2:4" s="20" customFormat="1" x14ac:dyDescent="0.3">
      <c r="B471" s="32"/>
      <c r="C471" s="32"/>
      <c r="D471" s="32"/>
    </row>
    <row r="472" spans="2:4" s="20" customFormat="1" x14ac:dyDescent="0.3">
      <c r="B472" s="32"/>
      <c r="C472" s="32"/>
      <c r="D472" s="32"/>
    </row>
    <row r="473" spans="2:4" s="20" customFormat="1" x14ac:dyDescent="0.3">
      <c r="B473" s="32"/>
      <c r="C473" s="32"/>
      <c r="D473" s="32"/>
    </row>
    <row r="474" spans="2:4" s="20" customFormat="1" x14ac:dyDescent="0.3">
      <c r="B474" s="32"/>
      <c r="C474" s="32"/>
      <c r="D474" s="32"/>
    </row>
    <row r="475" spans="2:4" s="20" customFormat="1" x14ac:dyDescent="0.3">
      <c r="B475" s="32"/>
      <c r="C475" s="32"/>
      <c r="D475" s="32"/>
    </row>
    <row r="476" spans="2:4" s="20" customFormat="1" x14ac:dyDescent="0.3">
      <c r="B476" s="32"/>
      <c r="C476" s="32"/>
      <c r="D476" s="32"/>
    </row>
    <row r="477" spans="2:4" s="20" customFormat="1" x14ac:dyDescent="0.3">
      <c r="B477" s="32"/>
      <c r="C477" s="32"/>
      <c r="D477" s="32"/>
    </row>
    <row r="478" spans="2:4" s="20" customFormat="1" x14ac:dyDescent="0.3">
      <c r="B478" s="32"/>
      <c r="C478" s="32"/>
      <c r="D478" s="32"/>
    </row>
    <row r="479" spans="2:4" s="20" customFormat="1" x14ac:dyDescent="0.3">
      <c r="B479" s="32"/>
      <c r="C479" s="32"/>
      <c r="D479" s="32"/>
    </row>
    <row r="480" spans="2:4" s="20" customFormat="1" x14ac:dyDescent="0.3">
      <c r="B480" s="32"/>
      <c r="C480" s="32"/>
      <c r="D480" s="32"/>
    </row>
    <row r="481" spans="2:4" s="20" customFormat="1" x14ac:dyDescent="0.3">
      <c r="B481" s="32"/>
      <c r="C481" s="32"/>
      <c r="D481" s="32"/>
    </row>
    <row r="482" spans="2:4" s="20" customFormat="1" x14ac:dyDescent="0.3">
      <c r="B482" s="32"/>
      <c r="C482" s="32"/>
      <c r="D482" s="32"/>
    </row>
    <row r="483" spans="2:4" s="20" customFormat="1" x14ac:dyDescent="0.3">
      <c r="B483" s="32"/>
      <c r="C483" s="32"/>
      <c r="D483" s="32"/>
    </row>
    <row r="484" spans="2:4" s="20" customFormat="1" x14ac:dyDescent="0.3">
      <c r="B484" s="32"/>
      <c r="C484" s="32"/>
      <c r="D484" s="32"/>
    </row>
    <row r="485" spans="2:4" s="20" customFormat="1" x14ac:dyDescent="0.3">
      <c r="B485" s="32"/>
      <c r="C485" s="32"/>
      <c r="D485" s="32"/>
    </row>
    <row r="486" spans="2:4" s="20" customFormat="1" x14ac:dyDescent="0.3">
      <c r="B486" s="32"/>
      <c r="C486" s="32"/>
      <c r="D486" s="32"/>
    </row>
    <row r="487" spans="2:4" s="20" customFormat="1" x14ac:dyDescent="0.3">
      <c r="B487" s="32"/>
      <c r="C487" s="32"/>
      <c r="D487" s="32"/>
    </row>
    <row r="488" spans="2:4" s="20" customFormat="1" x14ac:dyDescent="0.3">
      <c r="B488" s="32"/>
      <c r="C488" s="32"/>
      <c r="D488" s="32"/>
    </row>
    <row r="489" spans="2:4" s="20" customFormat="1" x14ac:dyDescent="0.3">
      <c r="B489" s="32"/>
      <c r="C489" s="32"/>
      <c r="D489" s="32"/>
    </row>
    <row r="490" spans="2:4" s="20" customFormat="1" x14ac:dyDescent="0.3">
      <c r="B490" s="32"/>
      <c r="C490" s="32"/>
      <c r="D490" s="32"/>
    </row>
    <row r="491" spans="2:4" s="20" customFormat="1" x14ac:dyDescent="0.3">
      <c r="B491" s="32"/>
      <c r="C491" s="32"/>
      <c r="D491" s="32"/>
    </row>
    <row r="492" spans="2:4" s="20" customFormat="1" x14ac:dyDescent="0.3">
      <c r="B492" s="32"/>
      <c r="C492" s="32"/>
      <c r="D492" s="32"/>
    </row>
    <row r="493" spans="2:4" s="20" customFormat="1" x14ac:dyDescent="0.3">
      <c r="B493" s="32"/>
      <c r="C493" s="32"/>
      <c r="D493" s="32"/>
    </row>
    <row r="494" spans="2:4" s="20" customFormat="1" x14ac:dyDescent="0.3">
      <c r="B494" s="32"/>
      <c r="C494" s="32"/>
      <c r="D494" s="32"/>
    </row>
    <row r="495" spans="2:4" s="20" customFormat="1" x14ac:dyDescent="0.3">
      <c r="B495" s="32"/>
      <c r="C495" s="32"/>
      <c r="D495" s="32"/>
    </row>
    <row r="496" spans="2:4" s="20" customFormat="1" x14ac:dyDescent="0.3">
      <c r="B496" s="32"/>
      <c r="C496" s="32"/>
      <c r="D496" s="32"/>
    </row>
    <row r="497" spans="2:4" s="20" customFormat="1" x14ac:dyDescent="0.3">
      <c r="B497" s="32"/>
      <c r="C497" s="32"/>
      <c r="D497" s="32"/>
    </row>
    <row r="498" spans="2:4" s="20" customFormat="1" x14ac:dyDescent="0.3">
      <c r="B498" s="32"/>
      <c r="C498" s="32"/>
      <c r="D498" s="32"/>
    </row>
    <row r="499" spans="2:4" s="20" customFormat="1" x14ac:dyDescent="0.3">
      <c r="B499" s="32"/>
      <c r="C499" s="32"/>
      <c r="D499" s="32"/>
    </row>
    <row r="500" spans="2:4" s="20" customFormat="1" x14ac:dyDescent="0.3">
      <c r="B500" s="32"/>
      <c r="C500" s="32"/>
      <c r="D500" s="32"/>
    </row>
    <row r="501" spans="2:4" s="20" customFormat="1" x14ac:dyDescent="0.3">
      <c r="B501" s="32"/>
      <c r="C501" s="32"/>
      <c r="D501" s="32"/>
    </row>
    <row r="502" spans="2:4" s="20" customFormat="1" x14ac:dyDescent="0.3">
      <c r="B502" s="32"/>
      <c r="C502" s="32"/>
      <c r="D502" s="32"/>
    </row>
    <row r="503" spans="2:4" s="20" customFormat="1" x14ac:dyDescent="0.3">
      <c r="B503" s="32"/>
      <c r="C503" s="32"/>
      <c r="D503" s="32"/>
    </row>
    <row r="504" spans="2:4" s="20" customFormat="1" x14ac:dyDescent="0.3">
      <c r="B504" s="32"/>
      <c r="C504" s="32"/>
      <c r="D504" s="32"/>
    </row>
    <row r="505" spans="2:4" s="20" customFormat="1" x14ac:dyDescent="0.3">
      <c r="B505" s="32"/>
      <c r="C505" s="32"/>
      <c r="D505" s="32"/>
    </row>
    <row r="506" spans="2:4" s="20" customFormat="1" x14ac:dyDescent="0.3">
      <c r="B506" s="32"/>
      <c r="C506" s="32"/>
      <c r="D506" s="32"/>
    </row>
    <row r="507" spans="2:4" s="20" customFormat="1" x14ac:dyDescent="0.3">
      <c r="B507" s="32"/>
      <c r="C507" s="32"/>
      <c r="D507" s="32"/>
    </row>
    <row r="508" spans="2:4" s="20" customFormat="1" x14ac:dyDescent="0.3">
      <c r="B508" s="32"/>
      <c r="C508" s="32"/>
      <c r="D508" s="32"/>
    </row>
    <row r="509" spans="2:4" s="20" customFormat="1" x14ac:dyDescent="0.3">
      <c r="B509" s="32"/>
      <c r="C509" s="32"/>
      <c r="D509" s="32"/>
    </row>
    <row r="510" spans="2:4" s="20" customFormat="1" x14ac:dyDescent="0.3">
      <c r="B510" s="32"/>
      <c r="C510" s="32"/>
      <c r="D510" s="32"/>
    </row>
    <row r="511" spans="2:4" s="20" customFormat="1" x14ac:dyDescent="0.3">
      <c r="B511" s="32"/>
      <c r="C511" s="32"/>
      <c r="D511" s="32"/>
    </row>
    <row r="512" spans="2:4" s="20" customFormat="1" x14ac:dyDescent="0.3">
      <c r="B512" s="32"/>
      <c r="C512" s="32"/>
      <c r="D512" s="32"/>
    </row>
    <row r="513" spans="2:4" s="20" customFormat="1" x14ac:dyDescent="0.3">
      <c r="B513" s="32"/>
      <c r="C513" s="32"/>
      <c r="D513" s="32"/>
    </row>
    <row r="514" spans="2:4" s="20" customFormat="1" x14ac:dyDescent="0.3">
      <c r="B514" s="32"/>
      <c r="C514" s="32"/>
      <c r="D514" s="32"/>
    </row>
    <row r="515" spans="2:4" s="20" customFormat="1" x14ac:dyDescent="0.3">
      <c r="B515" s="32"/>
      <c r="C515" s="32"/>
      <c r="D515" s="32"/>
    </row>
    <row r="516" spans="2:4" s="20" customFormat="1" x14ac:dyDescent="0.3">
      <c r="B516" s="32"/>
      <c r="C516" s="32"/>
      <c r="D516" s="32"/>
    </row>
    <row r="517" spans="2:4" s="20" customFormat="1" x14ac:dyDescent="0.3">
      <c r="B517" s="32"/>
      <c r="C517" s="32"/>
      <c r="D517" s="32"/>
    </row>
    <row r="518" spans="2:4" s="20" customFormat="1" x14ac:dyDescent="0.3">
      <c r="B518" s="32"/>
      <c r="C518" s="32"/>
      <c r="D518" s="32"/>
    </row>
    <row r="519" spans="2:4" s="20" customFormat="1" x14ac:dyDescent="0.3">
      <c r="B519" s="32"/>
      <c r="C519" s="32"/>
      <c r="D519" s="32"/>
    </row>
    <row r="520" spans="2:4" s="20" customFormat="1" x14ac:dyDescent="0.3">
      <c r="B520" s="32"/>
      <c r="C520" s="32"/>
      <c r="D520" s="32"/>
    </row>
    <row r="521" spans="2:4" s="20" customFormat="1" x14ac:dyDescent="0.3">
      <c r="B521" s="32"/>
      <c r="C521" s="32"/>
      <c r="D521" s="32"/>
    </row>
    <row r="522" spans="2:4" s="20" customFormat="1" x14ac:dyDescent="0.3">
      <c r="B522" s="32"/>
      <c r="C522" s="32"/>
      <c r="D522" s="32"/>
    </row>
    <row r="523" spans="2:4" s="20" customFormat="1" x14ac:dyDescent="0.3">
      <c r="B523" s="32"/>
      <c r="C523" s="32"/>
      <c r="D523" s="32"/>
    </row>
    <row r="524" spans="2:4" s="20" customFormat="1" x14ac:dyDescent="0.3">
      <c r="B524" s="32"/>
      <c r="C524" s="32"/>
      <c r="D524" s="32"/>
    </row>
    <row r="525" spans="2:4" s="20" customFormat="1" x14ac:dyDescent="0.3">
      <c r="B525" s="32"/>
      <c r="C525" s="32"/>
      <c r="D525" s="32"/>
    </row>
    <row r="526" spans="2:4" s="20" customFormat="1" x14ac:dyDescent="0.3">
      <c r="B526" s="32"/>
      <c r="C526" s="32"/>
      <c r="D526" s="32"/>
    </row>
    <row r="527" spans="2:4" s="20" customFormat="1" x14ac:dyDescent="0.3">
      <c r="B527" s="32"/>
      <c r="C527" s="32"/>
      <c r="D527" s="32"/>
    </row>
    <row r="528" spans="2:4" s="20" customFormat="1" x14ac:dyDescent="0.3">
      <c r="B528" s="32"/>
      <c r="C528" s="32"/>
      <c r="D528" s="32"/>
    </row>
    <row r="529" spans="2:4" s="20" customFormat="1" x14ac:dyDescent="0.3">
      <c r="B529" s="32"/>
      <c r="C529" s="32"/>
      <c r="D529" s="32"/>
    </row>
    <row r="530" spans="2:4" s="20" customFormat="1" x14ac:dyDescent="0.3">
      <c r="B530" s="32"/>
      <c r="C530" s="32"/>
      <c r="D530" s="32"/>
    </row>
    <row r="531" spans="2:4" s="20" customFormat="1" x14ac:dyDescent="0.3">
      <c r="B531" s="32"/>
      <c r="C531" s="32"/>
      <c r="D531" s="32"/>
    </row>
    <row r="532" spans="2:4" s="20" customFormat="1" x14ac:dyDescent="0.3">
      <c r="B532" s="32"/>
      <c r="C532" s="32"/>
      <c r="D532" s="32"/>
    </row>
    <row r="533" spans="2:4" s="20" customFormat="1" x14ac:dyDescent="0.3">
      <c r="B533" s="32"/>
      <c r="C533" s="32"/>
      <c r="D533" s="32"/>
    </row>
    <row r="534" spans="2:4" s="20" customFormat="1" x14ac:dyDescent="0.3">
      <c r="B534" s="32"/>
      <c r="C534" s="32"/>
      <c r="D534" s="32"/>
    </row>
    <row r="535" spans="2:4" s="20" customFormat="1" x14ac:dyDescent="0.3">
      <c r="B535" s="32"/>
      <c r="C535" s="32"/>
      <c r="D535" s="32"/>
    </row>
    <row r="536" spans="2:4" s="20" customFormat="1" x14ac:dyDescent="0.3">
      <c r="B536" s="32"/>
      <c r="C536" s="32"/>
      <c r="D536" s="32"/>
    </row>
    <row r="537" spans="2:4" s="20" customFormat="1" x14ac:dyDescent="0.3">
      <c r="B537" s="32"/>
      <c r="C537" s="32"/>
      <c r="D537" s="32"/>
    </row>
    <row r="538" spans="2:4" s="20" customFormat="1" x14ac:dyDescent="0.3">
      <c r="B538" s="32"/>
      <c r="C538" s="32"/>
      <c r="D538" s="32"/>
    </row>
    <row r="539" spans="2:4" s="20" customFormat="1" x14ac:dyDescent="0.3">
      <c r="B539" s="32"/>
      <c r="C539" s="32"/>
      <c r="D539" s="32"/>
    </row>
    <row r="540" spans="2:4" s="20" customFormat="1" x14ac:dyDescent="0.3">
      <c r="B540" s="32"/>
      <c r="C540" s="32"/>
      <c r="D540" s="32"/>
    </row>
    <row r="541" spans="2:4" s="20" customFormat="1" x14ac:dyDescent="0.3">
      <c r="B541" s="32"/>
      <c r="C541" s="32"/>
      <c r="D541" s="32"/>
    </row>
    <row r="542" spans="2:4" s="20" customFormat="1" x14ac:dyDescent="0.3">
      <c r="B542" s="32"/>
      <c r="C542" s="32"/>
      <c r="D542" s="32"/>
    </row>
    <row r="543" spans="2:4" s="20" customFormat="1" x14ac:dyDescent="0.3">
      <c r="B543" s="32"/>
      <c r="C543" s="32"/>
      <c r="D543" s="32"/>
    </row>
    <row r="544" spans="2:4" s="20" customFormat="1" x14ac:dyDescent="0.3">
      <c r="B544" s="32"/>
      <c r="C544" s="32"/>
      <c r="D544" s="32"/>
    </row>
    <row r="545" spans="2:4" s="20" customFormat="1" x14ac:dyDescent="0.3">
      <c r="B545" s="32"/>
      <c r="C545" s="32"/>
      <c r="D545" s="32"/>
    </row>
    <row r="546" spans="2:4" s="20" customFormat="1" x14ac:dyDescent="0.3">
      <c r="B546" s="32"/>
      <c r="C546" s="32"/>
      <c r="D546" s="32"/>
    </row>
    <row r="547" spans="2:4" s="20" customFormat="1" x14ac:dyDescent="0.3">
      <c r="B547" s="32"/>
      <c r="C547" s="32"/>
      <c r="D547" s="32"/>
    </row>
    <row r="548" spans="2:4" s="20" customFormat="1" x14ac:dyDescent="0.3">
      <c r="B548" s="32"/>
      <c r="C548" s="32"/>
      <c r="D548" s="32"/>
    </row>
    <row r="549" spans="2:4" s="20" customFormat="1" x14ac:dyDescent="0.3">
      <c r="B549" s="32"/>
      <c r="C549" s="32"/>
      <c r="D549" s="32"/>
    </row>
    <row r="550" spans="2:4" s="20" customFormat="1" x14ac:dyDescent="0.3">
      <c r="B550" s="32"/>
      <c r="C550" s="32"/>
      <c r="D550" s="32"/>
    </row>
    <row r="551" spans="2:4" s="20" customFormat="1" x14ac:dyDescent="0.3">
      <c r="B551" s="32"/>
      <c r="C551" s="32"/>
      <c r="D551" s="32"/>
    </row>
    <row r="552" spans="2:4" s="20" customFormat="1" x14ac:dyDescent="0.3">
      <c r="B552" s="32"/>
      <c r="C552" s="32"/>
      <c r="D552" s="32"/>
    </row>
    <row r="553" spans="2:4" s="20" customFormat="1" x14ac:dyDescent="0.3">
      <c r="B553" s="32"/>
      <c r="C553" s="32"/>
      <c r="D553" s="32"/>
    </row>
    <row r="554" spans="2:4" s="20" customFormat="1" x14ac:dyDescent="0.3">
      <c r="B554" s="32"/>
      <c r="C554" s="32"/>
      <c r="D554" s="32"/>
    </row>
    <row r="555" spans="2:4" s="20" customFormat="1" x14ac:dyDescent="0.3">
      <c r="B555" s="32"/>
      <c r="C555" s="32"/>
      <c r="D555" s="32"/>
    </row>
    <row r="556" spans="2:4" s="20" customFormat="1" x14ac:dyDescent="0.3">
      <c r="B556" s="32"/>
      <c r="C556" s="32"/>
      <c r="D556" s="32"/>
    </row>
    <row r="557" spans="2:4" s="20" customFormat="1" x14ac:dyDescent="0.3">
      <c r="B557" s="32"/>
      <c r="C557" s="32"/>
      <c r="D557" s="32"/>
    </row>
    <row r="558" spans="2:4" s="20" customFormat="1" x14ac:dyDescent="0.3">
      <c r="B558" s="32"/>
      <c r="C558" s="32"/>
      <c r="D558" s="32"/>
    </row>
    <row r="559" spans="2:4" s="20" customFormat="1" x14ac:dyDescent="0.3">
      <c r="B559" s="32"/>
      <c r="C559" s="32"/>
      <c r="D559" s="32"/>
    </row>
    <row r="560" spans="2:4" s="20" customFormat="1" x14ac:dyDescent="0.3">
      <c r="B560" s="32"/>
      <c r="C560" s="32"/>
      <c r="D560" s="32"/>
    </row>
    <row r="561" spans="2:4" s="20" customFormat="1" x14ac:dyDescent="0.3">
      <c r="B561" s="32"/>
      <c r="C561" s="32"/>
      <c r="D561" s="32"/>
    </row>
    <row r="562" spans="2:4" s="20" customFormat="1" x14ac:dyDescent="0.3">
      <c r="B562" s="32"/>
      <c r="C562" s="32"/>
      <c r="D562" s="32"/>
    </row>
    <row r="563" spans="2:4" s="20" customFormat="1" x14ac:dyDescent="0.3">
      <c r="B563" s="32"/>
      <c r="C563" s="32"/>
      <c r="D563" s="32"/>
    </row>
    <row r="564" spans="2:4" s="20" customFormat="1" x14ac:dyDescent="0.3">
      <c r="B564" s="32"/>
      <c r="C564" s="32"/>
      <c r="D564" s="32"/>
    </row>
    <row r="565" spans="2:4" s="20" customFormat="1" x14ac:dyDescent="0.3">
      <c r="B565" s="32"/>
      <c r="C565" s="32"/>
      <c r="D565" s="32"/>
    </row>
    <row r="566" spans="2:4" s="20" customFormat="1" x14ac:dyDescent="0.3">
      <c r="B566" s="32"/>
      <c r="C566" s="32"/>
      <c r="D566" s="32"/>
    </row>
    <row r="567" spans="2:4" s="20" customFormat="1" x14ac:dyDescent="0.3">
      <c r="B567" s="32"/>
      <c r="C567" s="32"/>
      <c r="D567" s="32"/>
    </row>
    <row r="568" spans="2:4" s="20" customFormat="1" x14ac:dyDescent="0.3">
      <c r="B568" s="32"/>
      <c r="C568" s="32"/>
      <c r="D568" s="32"/>
    </row>
    <row r="569" spans="2:4" s="20" customFormat="1" x14ac:dyDescent="0.3">
      <c r="B569" s="32"/>
      <c r="C569" s="32"/>
      <c r="D569" s="32"/>
    </row>
    <row r="570" spans="2:4" s="20" customFormat="1" x14ac:dyDescent="0.3">
      <c r="B570" s="32"/>
      <c r="C570" s="32"/>
      <c r="D570" s="32"/>
    </row>
    <row r="571" spans="2:4" s="20" customFormat="1" x14ac:dyDescent="0.3">
      <c r="B571" s="32"/>
      <c r="C571" s="32"/>
      <c r="D571" s="32"/>
    </row>
    <row r="572" spans="2:4" s="20" customFormat="1" x14ac:dyDescent="0.3">
      <c r="B572" s="32"/>
      <c r="C572" s="32"/>
      <c r="D572" s="32"/>
    </row>
    <row r="573" spans="2:4" s="20" customFormat="1" x14ac:dyDescent="0.3">
      <c r="B573" s="32"/>
      <c r="C573" s="32"/>
      <c r="D573" s="32"/>
    </row>
    <row r="574" spans="2:4" s="20" customFormat="1" x14ac:dyDescent="0.3">
      <c r="B574" s="32"/>
      <c r="C574" s="32"/>
      <c r="D574" s="32"/>
    </row>
    <row r="575" spans="2:4" s="20" customFormat="1" x14ac:dyDescent="0.3">
      <c r="B575" s="32"/>
      <c r="C575" s="32"/>
      <c r="D575" s="32"/>
    </row>
    <row r="576" spans="2:4" s="20" customFormat="1" x14ac:dyDescent="0.3">
      <c r="B576" s="32"/>
      <c r="C576" s="32"/>
      <c r="D576" s="32"/>
    </row>
    <row r="577" spans="2:4" s="20" customFormat="1" x14ac:dyDescent="0.3">
      <c r="B577" s="32"/>
      <c r="C577" s="32"/>
      <c r="D577" s="32"/>
    </row>
    <row r="578" spans="2:4" s="20" customFormat="1" x14ac:dyDescent="0.3">
      <c r="B578" s="32"/>
      <c r="C578" s="32"/>
      <c r="D578" s="32"/>
    </row>
    <row r="579" spans="2:4" s="20" customFormat="1" x14ac:dyDescent="0.3">
      <c r="B579" s="32"/>
      <c r="C579" s="32"/>
      <c r="D579" s="32"/>
    </row>
    <row r="580" spans="2:4" s="20" customFormat="1" x14ac:dyDescent="0.3">
      <c r="B580" s="32"/>
      <c r="C580" s="32"/>
      <c r="D580" s="32"/>
    </row>
    <row r="581" spans="2:4" s="20" customFormat="1" x14ac:dyDescent="0.3">
      <c r="B581" s="32"/>
      <c r="C581" s="32"/>
      <c r="D581" s="32"/>
    </row>
    <row r="582" spans="2:4" s="20" customFormat="1" x14ac:dyDescent="0.3">
      <c r="B582" s="32"/>
      <c r="C582" s="32"/>
      <c r="D582" s="32"/>
    </row>
    <row r="583" spans="2:4" s="20" customFormat="1" x14ac:dyDescent="0.3">
      <c r="B583" s="32"/>
      <c r="C583" s="32"/>
      <c r="D583" s="32"/>
    </row>
    <row r="584" spans="2:4" s="20" customFormat="1" x14ac:dyDescent="0.3">
      <c r="B584" s="32"/>
      <c r="C584" s="32"/>
      <c r="D584" s="32"/>
    </row>
    <row r="585" spans="2:4" s="20" customFormat="1" x14ac:dyDescent="0.3">
      <c r="B585" s="32"/>
      <c r="C585" s="32"/>
      <c r="D585" s="32"/>
    </row>
    <row r="586" spans="2:4" s="20" customFormat="1" x14ac:dyDescent="0.3">
      <c r="B586" s="32"/>
      <c r="C586" s="32"/>
      <c r="D586" s="32"/>
    </row>
    <row r="587" spans="2:4" s="20" customFormat="1" x14ac:dyDescent="0.3">
      <c r="B587" s="32"/>
      <c r="C587" s="32"/>
      <c r="D587" s="32"/>
    </row>
    <row r="588" spans="2:4" s="20" customFormat="1" x14ac:dyDescent="0.3">
      <c r="B588" s="32"/>
      <c r="C588" s="32"/>
      <c r="D588" s="32"/>
    </row>
    <row r="589" spans="2:4" s="20" customFormat="1" x14ac:dyDescent="0.3">
      <c r="B589" s="32"/>
      <c r="C589" s="32"/>
      <c r="D589" s="32"/>
    </row>
    <row r="590" spans="2:4" s="20" customFormat="1" x14ac:dyDescent="0.3">
      <c r="B590" s="32"/>
      <c r="C590" s="32"/>
      <c r="D590" s="32"/>
    </row>
    <row r="591" spans="2:4" s="20" customFormat="1" x14ac:dyDescent="0.3">
      <c r="B591" s="32"/>
      <c r="C591" s="32"/>
      <c r="D591" s="32"/>
    </row>
    <row r="592" spans="2:4" s="20" customFormat="1" x14ac:dyDescent="0.3">
      <c r="B592" s="32"/>
      <c r="C592" s="32"/>
      <c r="D592" s="32"/>
    </row>
    <row r="593" spans="2:4" s="20" customFormat="1" x14ac:dyDescent="0.3">
      <c r="B593" s="32"/>
      <c r="C593" s="32"/>
      <c r="D593" s="32"/>
    </row>
    <row r="594" spans="2:4" s="20" customFormat="1" x14ac:dyDescent="0.3">
      <c r="B594" s="32"/>
      <c r="C594" s="32"/>
      <c r="D594" s="32"/>
    </row>
    <row r="595" spans="2:4" s="20" customFormat="1" x14ac:dyDescent="0.3">
      <c r="B595" s="32"/>
      <c r="C595" s="32"/>
      <c r="D595" s="32"/>
    </row>
    <row r="596" spans="2:4" s="20" customFormat="1" x14ac:dyDescent="0.3">
      <c r="B596" s="32"/>
      <c r="C596" s="32"/>
      <c r="D596" s="32"/>
    </row>
    <row r="597" spans="2:4" s="20" customFormat="1" x14ac:dyDescent="0.3">
      <c r="B597" s="32"/>
      <c r="C597" s="32"/>
      <c r="D597" s="32"/>
    </row>
    <row r="598" spans="2:4" s="20" customFormat="1" x14ac:dyDescent="0.3">
      <c r="B598" s="32"/>
      <c r="C598" s="32"/>
      <c r="D598" s="32"/>
    </row>
    <row r="599" spans="2:4" s="20" customFormat="1" x14ac:dyDescent="0.3">
      <c r="B599" s="32"/>
      <c r="C599" s="32"/>
      <c r="D599" s="32"/>
    </row>
    <row r="600" spans="2:4" s="20" customFormat="1" x14ac:dyDescent="0.3">
      <c r="B600" s="32"/>
      <c r="C600" s="32"/>
      <c r="D600" s="32"/>
    </row>
    <row r="601" spans="2:4" s="20" customFormat="1" x14ac:dyDescent="0.3">
      <c r="B601" s="32"/>
      <c r="C601" s="32"/>
      <c r="D601" s="32"/>
    </row>
    <row r="602" spans="2:4" s="20" customFormat="1" x14ac:dyDescent="0.3">
      <c r="B602" s="32"/>
      <c r="C602" s="32"/>
      <c r="D602" s="32"/>
    </row>
    <row r="603" spans="2:4" s="20" customFormat="1" x14ac:dyDescent="0.3">
      <c r="B603" s="32"/>
      <c r="C603" s="32"/>
      <c r="D603" s="32"/>
    </row>
    <row r="604" spans="2:4" s="20" customFormat="1" x14ac:dyDescent="0.3">
      <c r="B604" s="32"/>
      <c r="C604" s="32"/>
      <c r="D604" s="32"/>
    </row>
    <row r="605" spans="2:4" s="20" customFormat="1" x14ac:dyDescent="0.3">
      <c r="B605" s="32"/>
      <c r="C605" s="32"/>
      <c r="D605" s="32"/>
    </row>
    <row r="606" spans="2:4" s="20" customFormat="1" x14ac:dyDescent="0.3">
      <c r="B606" s="32"/>
      <c r="C606" s="32"/>
      <c r="D606" s="32"/>
    </row>
    <row r="607" spans="2:4" s="20" customFormat="1" x14ac:dyDescent="0.3">
      <c r="B607" s="32"/>
      <c r="C607" s="32"/>
      <c r="D607" s="32"/>
    </row>
    <row r="608" spans="2:4" s="20" customFormat="1" x14ac:dyDescent="0.3">
      <c r="B608" s="32"/>
      <c r="C608" s="32"/>
      <c r="D608" s="32"/>
    </row>
    <row r="609" spans="2:4" s="20" customFormat="1" x14ac:dyDescent="0.3">
      <c r="B609" s="32"/>
      <c r="C609" s="32"/>
      <c r="D609" s="32"/>
    </row>
    <row r="610" spans="2:4" s="20" customFormat="1" x14ac:dyDescent="0.3">
      <c r="B610" s="32"/>
      <c r="C610" s="32"/>
      <c r="D610" s="32"/>
    </row>
    <row r="611" spans="2:4" s="20" customFormat="1" x14ac:dyDescent="0.3">
      <c r="B611" s="32"/>
      <c r="C611" s="32"/>
      <c r="D611" s="32"/>
    </row>
    <row r="612" spans="2:4" s="20" customFormat="1" x14ac:dyDescent="0.3">
      <c r="B612" s="32"/>
      <c r="C612" s="32"/>
      <c r="D612" s="32"/>
    </row>
    <row r="613" spans="2:4" s="20" customFormat="1" x14ac:dyDescent="0.3">
      <c r="B613" s="32"/>
      <c r="C613" s="32"/>
      <c r="D613" s="32"/>
    </row>
    <row r="614" spans="2:4" s="20" customFormat="1" x14ac:dyDescent="0.3">
      <c r="B614" s="32"/>
      <c r="C614" s="32"/>
      <c r="D614" s="32"/>
    </row>
    <row r="615" spans="2:4" s="20" customFormat="1" x14ac:dyDescent="0.3">
      <c r="B615" s="32"/>
      <c r="C615" s="32"/>
      <c r="D615" s="32"/>
    </row>
    <row r="616" spans="2:4" s="20" customFormat="1" x14ac:dyDescent="0.3">
      <c r="B616" s="32"/>
      <c r="C616" s="32"/>
      <c r="D616" s="32"/>
    </row>
    <row r="617" spans="2:4" s="20" customFormat="1" x14ac:dyDescent="0.3">
      <c r="B617" s="32"/>
      <c r="C617" s="32"/>
      <c r="D617" s="32"/>
    </row>
    <row r="618" spans="2:4" s="20" customFormat="1" x14ac:dyDescent="0.3">
      <c r="B618" s="32"/>
      <c r="C618" s="32"/>
      <c r="D618" s="32"/>
    </row>
    <row r="619" spans="2:4" s="20" customFormat="1" x14ac:dyDescent="0.3">
      <c r="B619" s="32"/>
      <c r="C619" s="32"/>
      <c r="D619" s="32"/>
    </row>
    <row r="620" spans="2:4" s="20" customFormat="1" x14ac:dyDescent="0.3">
      <c r="B620" s="32"/>
      <c r="C620" s="32"/>
      <c r="D620" s="32"/>
    </row>
    <row r="621" spans="2:4" s="20" customFormat="1" x14ac:dyDescent="0.3">
      <c r="B621" s="32"/>
      <c r="C621" s="32"/>
      <c r="D621" s="32"/>
    </row>
    <row r="622" spans="2:4" s="20" customFormat="1" x14ac:dyDescent="0.3">
      <c r="B622" s="32"/>
      <c r="C622" s="32"/>
      <c r="D622" s="32"/>
    </row>
    <row r="623" spans="2:4" s="20" customFormat="1" x14ac:dyDescent="0.3">
      <c r="B623" s="32"/>
      <c r="C623" s="32"/>
      <c r="D623" s="32"/>
    </row>
    <row r="624" spans="2:4" s="20" customFormat="1" x14ac:dyDescent="0.3">
      <c r="B624" s="32"/>
      <c r="C624" s="32"/>
      <c r="D624" s="32"/>
    </row>
    <row r="625" spans="2:4" s="20" customFormat="1" x14ac:dyDescent="0.3">
      <c r="B625" s="32"/>
      <c r="C625" s="32"/>
      <c r="D625" s="32"/>
    </row>
    <row r="626" spans="2:4" s="20" customFormat="1" x14ac:dyDescent="0.3">
      <c r="B626" s="32"/>
      <c r="C626" s="32"/>
      <c r="D626" s="32"/>
    </row>
    <row r="627" spans="2:4" s="20" customFormat="1" x14ac:dyDescent="0.3">
      <c r="B627" s="32"/>
      <c r="C627" s="32"/>
      <c r="D627" s="32"/>
    </row>
    <row r="628" spans="2:4" s="20" customFormat="1" x14ac:dyDescent="0.3">
      <c r="B628" s="32"/>
      <c r="C628" s="32"/>
      <c r="D628" s="32"/>
    </row>
    <row r="629" spans="2:4" s="20" customFormat="1" x14ac:dyDescent="0.3">
      <c r="B629" s="32"/>
      <c r="C629" s="32"/>
      <c r="D629" s="32"/>
    </row>
    <row r="630" spans="2:4" s="20" customFormat="1" x14ac:dyDescent="0.3">
      <c r="B630" s="32"/>
      <c r="C630" s="32"/>
      <c r="D630" s="32"/>
    </row>
    <row r="631" spans="2:4" s="20" customFormat="1" x14ac:dyDescent="0.3">
      <c r="B631" s="32"/>
      <c r="C631" s="32"/>
      <c r="D631" s="32"/>
    </row>
    <row r="632" spans="2:4" s="20" customFormat="1" x14ac:dyDescent="0.3">
      <c r="B632" s="32"/>
      <c r="C632" s="32"/>
      <c r="D632" s="32"/>
    </row>
    <row r="633" spans="2:4" s="20" customFormat="1" x14ac:dyDescent="0.3">
      <c r="B633" s="32"/>
      <c r="C633" s="32"/>
      <c r="D633" s="32"/>
    </row>
    <row r="634" spans="2:4" s="20" customFormat="1" x14ac:dyDescent="0.3">
      <c r="B634" s="32"/>
      <c r="C634" s="32"/>
      <c r="D634" s="32"/>
    </row>
    <row r="635" spans="2:4" s="20" customFormat="1" x14ac:dyDescent="0.3">
      <c r="B635" s="32"/>
      <c r="C635" s="32"/>
      <c r="D635" s="32"/>
    </row>
    <row r="636" spans="2:4" s="20" customFormat="1" x14ac:dyDescent="0.3">
      <c r="B636" s="32"/>
      <c r="C636" s="32"/>
      <c r="D636" s="32"/>
    </row>
    <row r="637" spans="2:4" s="20" customFormat="1" x14ac:dyDescent="0.3">
      <c r="B637" s="32"/>
      <c r="C637" s="32"/>
      <c r="D637" s="32"/>
    </row>
    <row r="638" spans="2:4" s="20" customFormat="1" x14ac:dyDescent="0.3">
      <c r="B638" s="32"/>
      <c r="C638" s="32"/>
      <c r="D638" s="32"/>
    </row>
    <row r="639" spans="2:4" s="20" customFormat="1" x14ac:dyDescent="0.3">
      <c r="B639" s="32"/>
      <c r="C639" s="32"/>
      <c r="D639" s="32"/>
    </row>
    <row r="640" spans="2:4" s="20" customFormat="1" x14ac:dyDescent="0.3">
      <c r="B640" s="32"/>
      <c r="C640" s="32"/>
      <c r="D640" s="32"/>
    </row>
    <row r="641" spans="2:4" s="20" customFormat="1" x14ac:dyDescent="0.3">
      <c r="B641" s="32"/>
      <c r="C641" s="32"/>
      <c r="D641" s="32"/>
    </row>
    <row r="642" spans="2:4" s="20" customFormat="1" x14ac:dyDescent="0.3">
      <c r="B642" s="32"/>
      <c r="C642" s="32"/>
      <c r="D642" s="32"/>
    </row>
    <row r="643" spans="2:4" s="20" customFormat="1" x14ac:dyDescent="0.3">
      <c r="B643" s="32"/>
      <c r="C643" s="32"/>
      <c r="D643" s="32"/>
    </row>
    <row r="644" spans="2:4" s="20" customFormat="1" x14ac:dyDescent="0.3">
      <c r="B644" s="32"/>
      <c r="C644" s="32"/>
      <c r="D644" s="32"/>
    </row>
    <row r="645" spans="2:4" s="20" customFormat="1" x14ac:dyDescent="0.3">
      <c r="B645" s="32"/>
      <c r="C645" s="32"/>
      <c r="D645" s="32"/>
    </row>
    <row r="646" spans="2:4" s="20" customFormat="1" x14ac:dyDescent="0.3">
      <c r="B646" s="32"/>
      <c r="C646" s="32"/>
      <c r="D646" s="32"/>
    </row>
    <row r="647" spans="2:4" s="20" customFormat="1" x14ac:dyDescent="0.3">
      <c r="B647" s="32"/>
      <c r="C647" s="32"/>
      <c r="D647" s="32"/>
    </row>
    <row r="648" spans="2:4" s="20" customFormat="1" x14ac:dyDescent="0.3">
      <c r="B648" s="32"/>
      <c r="C648" s="32"/>
      <c r="D648" s="32"/>
    </row>
    <row r="649" spans="2:4" s="20" customFormat="1" x14ac:dyDescent="0.3">
      <c r="B649" s="32"/>
      <c r="C649" s="32"/>
      <c r="D649" s="32"/>
    </row>
    <row r="650" spans="2:4" s="20" customFormat="1" x14ac:dyDescent="0.3">
      <c r="B650" s="32"/>
      <c r="C650" s="32"/>
      <c r="D650" s="32"/>
    </row>
    <row r="651" spans="2:4" s="20" customFormat="1" x14ac:dyDescent="0.3">
      <c r="B651" s="32"/>
      <c r="C651" s="32"/>
      <c r="D651" s="32"/>
    </row>
    <row r="652" spans="2:4" s="20" customFormat="1" x14ac:dyDescent="0.3">
      <c r="B652" s="32"/>
      <c r="C652" s="32"/>
      <c r="D652" s="32"/>
    </row>
    <row r="653" spans="2:4" s="20" customFormat="1" x14ac:dyDescent="0.3">
      <c r="B653" s="32"/>
      <c r="C653" s="32"/>
      <c r="D653" s="32"/>
    </row>
    <row r="654" spans="2:4" s="20" customFormat="1" x14ac:dyDescent="0.3">
      <c r="B654" s="32"/>
      <c r="C654" s="32"/>
      <c r="D654" s="32"/>
    </row>
    <row r="655" spans="2:4" s="20" customFormat="1" x14ac:dyDescent="0.3">
      <c r="B655" s="32"/>
      <c r="C655" s="32"/>
      <c r="D655" s="32"/>
    </row>
    <row r="656" spans="2:4" s="20" customFormat="1" x14ac:dyDescent="0.3">
      <c r="B656" s="32"/>
      <c r="C656" s="32"/>
      <c r="D656" s="32"/>
    </row>
    <row r="657" spans="2:4" s="20" customFormat="1" x14ac:dyDescent="0.3">
      <c r="B657" s="32"/>
      <c r="C657" s="32"/>
      <c r="D657" s="32"/>
    </row>
    <row r="658" spans="2:4" s="20" customFormat="1" x14ac:dyDescent="0.3">
      <c r="B658" s="32"/>
      <c r="C658" s="32"/>
      <c r="D658" s="32"/>
    </row>
    <row r="659" spans="2:4" s="20" customFormat="1" x14ac:dyDescent="0.3">
      <c r="B659" s="32"/>
      <c r="C659" s="32"/>
      <c r="D659" s="32"/>
    </row>
    <row r="660" spans="2:4" s="20" customFormat="1" x14ac:dyDescent="0.3">
      <c r="B660" s="32"/>
      <c r="C660" s="32"/>
      <c r="D660" s="32"/>
    </row>
    <row r="661" spans="2:4" s="20" customFormat="1" x14ac:dyDescent="0.3">
      <c r="B661" s="32"/>
      <c r="C661" s="32"/>
      <c r="D661" s="32"/>
    </row>
    <row r="662" spans="2:4" s="20" customFormat="1" x14ac:dyDescent="0.3">
      <c r="B662" s="32"/>
      <c r="C662" s="32"/>
      <c r="D662" s="32"/>
    </row>
    <row r="663" spans="2:4" s="20" customFormat="1" x14ac:dyDescent="0.3">
      <c r="B663" s="32"/>
      <c r="C663" s="32"/>
      <c r="D663" s="32"/>
    </row>
    <row r="664" spans="2:4" s="20" customFormat="1" x14ac:dyDescent="0.3">
      <c r="B664" s="32"/>
      <c r="C664" s="32"/>
      <c r="D664" s="32"/>
    </row>
    <row r="665" spans="2:4" s="20" customFormat="1" x14ac:dyDescent="0.3">
      <c r="B665" s="32"/>
      <c r="C665" s="32"/>
      <c r="D665" s="32"/>
    </row>
    <row r="666" spans="2:4" s="20" customFormat="1" x14ac:dyDescent="0.3">
      <c r="B666" s="32"/>
      <c r="C666" s="32"/>
      <c r="D666" s="32"/>
    </row>
    <row r="667" spans="2:4" s="20" customFormat="1" x14ac:dyDescent="0.3">
      <c r="B667" s="32"/>
      <c r="C667" s="32"/>
      <c r="D667" s="32"/>
    </row>
    <row r="668" spans="2:4" s="20" customFormat="1" x14ac:dyDescent="0.3">
      <c r="B668" s="32"/>
      <c r="C668" s="32"/>
      <c r="D668" s="32"/>
    </row>
    <row r="669" spans="2:4" s="20" customFormat="1" x14ac:dyDescent="0.3">
      <c r="B669" s="32"/>
      <c r="C669" s="32"/>
      <c r="D669" s="32"/>
    </row>
    <row r="670" spans="2:4" s="20" customFormat="1" x14ac:dyDescent="0.3">
      <c r="B670" s="32"/>
      <c r="C670" s="32"/>
      <c r="D670" s="32"/>
    </row>
    <row r="671" spans="2:4" s="20" customFormat="1" x14ac:dyDescent="0.3">
      <c r="B671" s="32"/>
      <c r="C671" s="32"/>
      <c r="D671" s="32"/>
    </row>
    <row r="672" spans="2:4" s="20" customFormat="1" x14ac:dyDescent="0.3">
      <c r="B672" s="32"/>
      <c r="C672" s="32"/>
      <c r="D672" s="32"/>
    </row>
    <row r="673" spans="2:4" s="20" customFormat="1" x14ac:dyDescent="0.3">
      <c r="B673" s="32"/>
      <c r="C673" s="32"/>
      <c r="D673" s="32"/>
    </row>
    <row r="674" spans="2:4" s="20" customFormat="1" x14ac:dyDescent="0.3">
      <c r="B674" s="32"/>
      <c r="C674" s="32"/>
      <c r="D674" s="32"/>
    </row>
    <row r="675" spans="2:4" s="20" customFormat="1" x14ac:dyDescent="0.3">
      <c r="B675" s="32"/>
      <c r="C675" s="32"/>
      <c r="D675" s="32"/>
    </row>
    <row r="676" spans="2:4" s="20" customFormat="1" x14ac:dyDescent="0.3">
      <c r="B676" s="32"/>
      <c r="C676" s="32"/>
      <c r="D676" s="32"/>
    </row>
    <row r="677" spans="2:4" s="20" customFormat="1" x14ac:dyDescent="0.3">
      <c r="B677" s="32"/>
      <c r="C677" s="32"/>
      <c r="D677" s="32"/>
    </row>
    <row r="678" spans="2:4" s="20" customFormat="1" x14ac:dyDescent="0.3">
      <c r="B678" s="32"/>
      <c r="C678" s="32"/>
      <c r="D678" s="32"/>
    </row>
    <row r="679" spans="2:4" s="20" customFormat="1" x14ac:dyDescent="0.3">
      <c r="B679" s="32"/>
      <c r="C679" s="32"/>
      <c r="D679" s="32"/>
    </row>
    <row r="680" spans="2:4" s="20" customFormat="1" x14ac:dyDescent="0.3">
      <c r="B680" s="32"/>
      <c r="C680" s="32"/>
      <c r="D680" s="32"/>
    </row>
    <row r="681" spans="2:4" s="20" customFormat="1" x14ac:dyDescent="0.3">
      <c r="B681" s="32"/>
      <c r="C681" s="32"/>
      <c r="D681" s="32"/>
    </row>
    <row r="682" spans="2:4" s="20" customFormat="1" x14ac:dyDescent="0.3">
      <c r="B682" s="32"/>
      <c r="C682" s="32"/>
      <c r="D682" s="32"/>
    </row>
    <row r="683" spans="2:4" s="20" customFormat="1" x14ac:dyDescent="0.3">
      <c r="B683" s="32"/>
      <c r="C683" s="32"/>
      <c r="D683" s="32"/>
    </row>
    <row r="684" spans="2:4" s="20" customFormat="1" x14ac:dyDescent="0.3">
      <c r="B684" s="32"/>
      <c r="C684" s="32"/>
      <c r="D684" s="32"/>
    </row>
    <row r="685" spans="2:4" s="20" customFormat="1" x14ac:dyDescent="0.3">
      <c r="B685" s="32"/>
      <c r="C685" s="32"/>
      <c r="D685" s="32"/>
    </row>
    <row r="686" spans="2:4" s="20" customFormat="1" x14ac:dyDescent="0.3">
      <c r="B686" s="32"/>
      <c r="C686" s="32"/>
      <c r="D686" s="32"/>
    </row>
    <row r="687" spans="2:4" s="20" customFormat="1" x14ac:dyDescent="0.3">
      <c r="B687" s="32"/>
      <c r="C687" s="32"/>
      <c r="D687" s="32"/>
    </row>
    <row r="688" spans="2:4" s="20" customFormat="1" x14ac:dyDescent="0.3">
      <c r="B688" s="32"/>
      <c r="C688" s="32"/>
      <c r="D688" s="32"/>
    </row>
    <row r="689" spans="2:4" s="20" customFormat="1" x14ac:dyDescent="0.3">
      <c r="B689" s="32"/>
      <c r="C689" s="32"/>
      <c r="D689" s="32"/>
    </row>
    <row r="690" spans="2:4" s="20" customFormat="1" x14ac:dyDescent="0.3">
      <c r="B690" s="32"/>
      <c r="C690" s="32"/>
      <c r="D690" s="32"/>
    </row>
    <row r="691" spans="2:4" s="20" customFormat="1" x14ac:dyDescent="0.3">
      <c r="B691" s="32"/>
      <c r="C691" s="32"/>
      <c r="D691" s="32"/>
    </row>
    <row r="692" spans="2:4" s="20" customFormat="1" x14ac:dyDescent="0.3">
      <c r="B692" s="32"/>
      <c r="C692" s="32"/>
      <c r="D692" s="32"/>
    </row>
    <row r="693" spans="2:4" s="20" customFormat="1" x14ac:dyDescent="0.3">
      <c r="B693" s="32"/>
      <c r="C693" s="32"/>
      <c r="D693" s="32"/>
    </row>
    <row r="694" spans="2:4" s="20" customFormat="1" x14ac:dyDescent="0.3">
      <c r="B694" s="32"/>
      <c r="C694" s="32"/>
      <c r="D694" s="32"/>
    </row>
    <row r="695" spans="2:4" s="20" customFormat="1" x14ac:dyDescent="0.3">
      <c r="B695" s="32"/>
      <c r="C695" s="32"/>
      <c r="D695" s="32"/>
    </row>
    <row r="696" spans="2:4" s="20" customFormat="1" x14ac:dyDescent="0.3">
      <c r="B696" s="32"/>
      <c r="C696" s="32"/>
      <c r="D696" s="32"/>
    </row>
    <row r="697" spans="2:4" s="20" customFormat="1" x14ac:dyDescent="0.3">
      <c r="B697" s="32"/>
      <c r="C697" s="32"/>
      <c r="D697" s="32"/>
    </row>
    <row r="698" spans="2:4" s="20" customFormat="1" x14ac:dyDescent="0.3">
      <c r="B698" s="32"/>
      <c r="C698" s="32"/>
      <c r="D698" s="32"/>
    </row>
    <row r="699" spans="2:4" s="20" customFormat="1" x14ac:dyDescent="0.3">
      <c r="B699" s="32"/>
      <c r="C699" s="32"/>
      <c r="D699" s="32"/>
    </row>
    <row r="700" spans="2:4" s="20" customFormat="1" x14ac:dyDescent="0.3">
      <c r="B700" s="32"/>
      <c r="C700" s="32"/>
      <c r="D700" s="32"/>
    </row>
    <row r="701" spans="2:4" s="20" customFormat="1" x14ac:dyDescent="0.3">
      <c r="B701" s="32"/>
      <c r="C701" s="32"/>
      <c r="D701" s="32"/>
    </row>
    <row r="702" spans="2:4" s="20" customFormat="1" x14ac:dyDescent="0.3">
      <c r="B702" s="32"/>
      <c r="C702" s="32"/>
      <c r="D702" s="32"/>
    </row>
    <row r="703" spans="2:4" s="20" customFormat="1" x14ac:dyDescent="0.3">
      <c r="B703" s="32"/>
      <c r="C703" s="32"/>
      <c r="D703" s="32"/>
    </row>
    <row r="704" spans="2:4" s="20" customFormat="1" x14ac:dyDescent="0.3">
      <c r="B704" s="32"/>
      <c r="C704" s="32"/>
      <c r="D704" s="32"/>
    </row>
    <row r="705" spans="2:4" s="20" customFormat="1" x14ac:dyDescent="0.3">
      <c r="B705" s="32"/>
      <c r="C705" s="32"/>
      <c r="D705" s="32"/>
    </row>
    <row r="706" spans="2:4" s="20" customFormat="1" x14ac:dyDescent="0.3">
      <c r="B706" s="32"/>
      <c r="C706" s="32"/>
      <c r="D706" s="32"/>
    </row>
    <row r="707" spans="2:4" s="20" customFormat="1" x14ac:dyDescent="0.3">
      <c r="B707" s="32"/>
      <c r="C707" s="32"/>
      <c r="D707" s="32"/>
    </row>
    <row r="708" spans="2:4" s="20" customFormat="1" x14ac:dyDescent="0.3">
      <c r="B708" s="32"/>
      <c r="C708" s="32"/>
      <c r="D708" s="32"/>
    </row>
    <row r="709" spans="2:4" s="20" customFormat="1" x14ac:dyDescent="0.3">
      <c r="B709" s="32"/>
      <c r="C709" s="32"/>
      <c r="D709" s="32"/>
    </row>
    <row r="710" spans="2:4" s="20" customFormat="1" x14ac:dyDescent="0.3">
      <c r="B710" s="32"/>
      <c r="C710" s="32"/>
      <c r="D710" s="32"/>
    </row>
    <row r="711" spans="2:4" s="20" customFormat="1" x14ac:dyDescent="0.3">
      <c r="B711" s="32"/>
      <c r="C711" s="32"/>
      <c r="D711" s="32"/>
    </row>
    <row r="712" spans="2:4" s="20" customFormat="1" x14ac:dyDescent="0.3">
      <c r="B712" s="32"/>
      <c r="C712" s="32"/>
      <c r="D712" s="32"/>
    </row>
    <row r="713" spans="2:4" s="20" customFormat="1" x14ac:dyDescent="0.3">
      <c r="B713" s="32"/>
      <c r="C713" s="32"/>
      <c r="D713" s="32"/>
    </row>
    <row r="714" spans="2:4" s="20" customFormat="1" x14ac:dyDescent="0.3">
      <c r="B714" s="32"/>
      <c r="C714" s="32"/>
      <c r="D714" s="32"/>
    </row>
    <row r="715" spans="2:4" s="20" customFormat="1" x14ac:dyDescent="0.3">
      <c r="B715" s="32"/>
      <c r="C715" s="32"/>
      <c r="D715" s="32"/>
    </row>
    <row r="716" spans="2:4" s="20" customFormat="1" x14ac:dyDescent="0.3">
      <c r="B716" s="32"/>
      <c r="C716" s="32"/>
      <c r="D716" s="32"/>
    </row>
    <row r="717" spans="2:4" s="20" customFormat="1" x14ac:dyDescent="0.3">
      <c r="B717" s="32"/>
      <c r="C717" s="32"/>
      <c r="D717" s="32"/>
    </row>
    <row r="718" spans="2:4" s="20" customFormat="1" x14ac:dyDescent="0.3">
      <c r="B718" s="32"/>
      <c r="C718" s="32"/>
      <c r="D718" s="32"/>
    </row>
    <row r="719" spans="2:4" s="20" customFormat="1" x14ac:dyDescent="0.3">
      <c r="B719" s="32"/>
      <c r="C719" s="32"/>
      <c r="D719" s="32"/>
    </row>
    <row r="720" spans="2:4" s="20" customFormat="1" x14ac:dyDescent="0.3">
      <c r="B720" s="32"/>
      <c r="C720" s="32"/>
      <c r="D720" s="32"/>
    </row>
    <row r="721" spans="2:4" s="20" customFormat="1" x14ac:dyDescent="0.3">
      <c r="B721" s="32"/>
      <c r="C721" s="32"/>
      <c r="D721" s="32"/>
    </row>
    <row r="722" spans="2:4" s="20" customFormat="1" x14ac:dyDescent="0.3">
      <c r="B722" s="32"/>
      <c r="C722" s="32"/>
      <c r="D722" s="32"/>
    </row>
    <row r="723" spans="2:4" s="20" customFormat="1" x14ac:dyDescent="0.3">
      <c r="B723" s="32"/>
      <c r="C723" s="32"/>
      <c r="D723" s="32"/>
    </row>
    <row r="724" spans="2:4" s="20" customFormat="1" x14ac:dyDescent="0.3">
      <c r="B724" s="32"/>
      <c r="C724" s="32"/>
      <c r="D724" s="32"/>
    </row>
    <row r="725" spans="2:4" s="20" customFormat="1" x14ac:dyDescent="0.3">
      <c r="B725" s="32"/>
      <c r="C725" s="32"/>
      <c r="D725" s="32"/>
    </row>
    <row r="726" spans="2:4" s="20" customFormat="1" x14ac:dyDescent="0.3">
      <c r="B726" s="32"/>
      <c r="C726" s="32"/>
      <c r="D726" s="32"/>
    </row>
    <row r="727" spans="2:4" s="20" customFormat="1" x14ac:dyDescent="0.3">
      <c r="B727" s="32"/>
      <c r="C727" s="32"/>
      <c r="D727" s="32"/>
    </row>
    <row r="728" spans="2:4" s="20" customFormat="1" x14ac:dyDescent="0.3">
      <c r="B728" s="32"/>
      <c r="C728" s="32"/>
      <c r="D728" s="32"/>
    </row>
    <row r="729" spans="2:4" s="20" customFormat="1" x14ac:dyDescent="0.3">
      <c r="B729" s="32"/>
      <c r="C729" s="32"/>
      <c r="D729" s="32"/>
    </row>
    <row r="730" spans="2:4" s="20" customFormat="1" x14ac:dyDescent="0.3">
      <c r="B730" s="32"/>
      <c r="C730" s="32"/>
      <c r="D730" s="32"/>
    </row>
    <row r="731" spans="2:4" s="20" customFormat="1" x14ac:dyDescent="0.3">
      <c r="B731" s="32"/>
      <c r="C731" s="32"/>
      <c r="D731" s="32"/>
    </row>
    <row r="732" spans="2:4" s="20" customFormat="1" x14ac:dyDescent="0.3">
      <c r="B732" s="32"/>
      <c r="C732" s="32"/>
      <c r="D732" s="32"/>
    </row>
    <row r="733" spans="2:4" s="20" customFormat="1" x14ac:dyDescent="0.3">
      <c r="B733" s="32"/>
      <c r="C733" s="32"/>
      <c r="D733" s="32"/>
    </row>
    <row r="734" spans="2:4" s="20" customFormat="1" x14ac:dyDescent="0.3">
      <c r="B734" s="32"/>
      <c r="C734" s="32"/>
      <c r="D734" s="32"/>
    </row>
    <row r="735" spans="2:4" s="20" customFormat="1" x14ac:dyDescent="0.3">
      <c r="B735" s="32"/>
      <c r="C735" s="32"/>
      <c r="D735" s="32"/>
    </row>
    <row r="736" spans="2:4" s="20" customFormat="1" x14ac:dyDescent="0.3">
      <c r="B736" s="32"/>
      <c r="C736" s="32"/>
      <c r="D736" s="32"/>
    </row>
    <row r="737" spans="2:4" s="20" customFormat="1" x14ac:dyDescent="0.3">
      <c r="B737" s="32"/>
      <c r="C737" s="32"/>
      <c r="D737" s="32"/>
    </row>
    <row r="738" spans="2:4" s="20" customFormat="1" x14ac:dyDescent="0.3">
      <c r="B738" s="32"/>
      <c r="C738" s="32"/>
      <c r="D738" s="32"/>
    </row>
    <row r="739" spans="2:4" s="20" customFormat="1" x14ac:dyDescent="0.3">
      <c r="B739" s="32"/>
      <c r="C739" s="32"/>
      <c r="D739" s="32"/>
    </row>
    <row r="740" spans="2:4" s="20" customFormat="1" x14ac:dyDescent="0.3">
      <c r="B740" s="32"/>
      <c r="C740" s="32"/>
      <c r="D740" s="32"/>
    </row>
    <row r="741" spans="2:4" s="20" customFormat="1" x14ac:dyDescent="0.3">
      <c r="B741" s="32"/>
      <c r="C741" s="32"/>
      <c r="D741" s="32"/>
    </row>
    <row r="742" spans="2:4" s="20" customFormat="1" x14ac:dyDescent="0.3">
      <c r="B742" s="32"/>
      <c r="C742" s="32"/>
      <c r="D742" s="32"/>
    </row>
    <row r="743" spans="2:4" s="20" customFormat="1" x14ac:dyDescent="0.3">
      <c r="B743" s="32"/>
      <c r="C743" s="32"/>
      <c r="D743" s="32"/>
    </row>
    <row r="744" spans="2:4" s="20" customFormat="1" x14ac:dyDescent="0.3">
      <c r="B744" s="32"/>
      <c r="C744" s="32"/>
      <c r="D744" s="32"/>
    </row>
    <row r="745" spans="2:4" s="20" customFormat="1" x14ac:dyDescent="0.3">
      <c r="B745" s="32"/>
      <c r="C745" s="32"/>
      <c r="D745" s="32"/>
    </row>
    <row r="746" spans="2:4" s="20" customFormat="1" x14ac:dyDescent="0.3">
      <c r="B746" s="32"/>
      <c r="C746" s="32"/>
      <c r="D746" s="32"/>
    </row>
    <row r="747" spans="2:4" s="20" customFormat="1" x14ac:dyDescent="0.3">
      <c r="B747" s="32"/>
      <c r="C747" s="32"/>
      <c r="D747" s="32"/>
    </row>
    <row r="748" spans="2:4" s="20" customFormat="1" x14ac:dyDescent="0.3">
      <c r="B748" s="32"/>
      <c r="C748" s="32"/>
      <c r="D748" s="32"/>
    </row>
    <row r="749" spans="2:4" s="20" customFormat="1" x14ac:dyDescent="0.3">
      <c r="B749" s="32"/>
      <c r="C749" s="32"/>
      <c r="D749" s="32"/>
    </row>
    <row r="750" spans="2:4" s="20" customFormat="1" x14ac:dyDescent="0.3">
      <c r="B750" s="32"/>
      <c r="C750" s="32"/>
      <c r="D750" s="32"/>
    </row>
    <row r="751" spans="2:4" s="20" customFormat="1" x14ac:dyDescent="0.3">
      <c r="B751" s="32"/>
      <c r="C751" s="32"/>
      <c r="D751" s="32"/>
    </row>
    <row r="752" spans="2:4" s="20" customFormat="1" x14ac:dyDescent="0.3">
      <c r="B752" s="32"/>
      <c r="C752" s="32"/>
      <c r="D752" s="32"/>
    </row>
    <row r="753" spans="2:4" s="20" customFormat="1" x14ac:dyDescent="0.3">
      <c r="B753" s="32"/>
      <c r="C753" s="32"/>
      <c r="D753" s="32"/>
    </row>
    <row r="754" spans="2:4" s="20" customFormat="1" x14ac:dyDescent="0.3">
      <c r="B754" s="32"/>
      <c r="C754" s="32"/>
      <c r="D754" s="32"/>
    </row>
    <row r="755" spans="2:4" s="20" customFormat="1" x14ac:dyDescent="0.3">
      <c r="B755" s="32"/>
      <c r="C755" s="32"/>
      <c r="D755" s="32"/>
    </row>
    <row r="756" spans="2:4" s="20" customFormat="1" x14ac:dyDescent="0.3">
      <c r="B756" s="32"/>
      <c r="C756" s="32"/>
      <c r="D756" s="32"/>
    </row>
    <row r="757" spans="2:4" s="20" customFormat="1" x14ac:dyDescent="0.3">
      <c r="B757" s="32"/>
      <c r="C757" s="32"/>
      <c r="D757" s="32"/>
    </row>
    <row r="758" spans="2:4" s="20" customFormat="1" x14ac:dyDescent="0.3">
      <c r="B758" s="32"/>
      <c r="C758" s="32"/>
      <c r="D758" s="32"/>
    </row>
    <row r="759" spans="2:4" s="20" customFormat="1" x14ac:dyDescent="0.3">
      <c r="B759" s="32"/>
      <c r="C759" s="32"/>
      <c r="D759" s="32"/>
    </row>
    <row r="760" spans="2:4" s="20" customFormat="1" x14ac:dyDescent="0.3">
      <c r="B760" s="32"/>
      <c r="C760" s="32"/>
      <c r="D760" s="32"/>
    </row>
    <row r="761" spans="2:4" s="20" customFormat="1" x14ac:dyDescent="0.3">
      <c r="B761" s="32"/>
      <c r="C761" s="32"/>
      <c r="D761" s="32"/>
    </row>
    <row r="762" spans="2:4" s="20" customFormat="1" x14ac:dyDescent="0.3">
      <c r="B762" s="32"/>
      <c r="C762" s="32"/>
      <c r="D762" s="32"/>
    </row>
    <row r="763" spans="2:4" s="20" customFormat="1" x14ac:dyDescent="0.3">
      <c r="B763" s="32"/>
      <c r="C763" s="32"/>
      <c r="D763" s="32"/>
    </row>
    <row r="764" spans="2:4" s="20" customFormat="1" x14ac:dyDescent="0.3">
      <c r="B764" s="32"/>
      <c r="C764" s="32"/>
      <c r="D764" s="32"/>
    </row>
    <row r="765" spans="2:4" s="20" customFormat="1" x14ac:dyDescent="0.3">
      <c r="B765" s="32"/>
      <c r="C765" s="32"/>
      <c r="D765" s="32"/>
    </row>
    <row r="766" spans="2:4" s="20" customFormat="1" x14ac:dyDescent="0.3">
      <c r="B766" s="32"/>
      <c r="C766" s="32"/>
      <c r="D766" s="32"/>
    </row>
    <row r="767" spans="2:4" s="20" customFormat="1" x14ac:dyDescent="0.3">
      <c r="B767" s="32"/>
      <c r="C767" s="32"/>
      <c r="D767" s="32"/>
    </row>
    <row r="768" spans="2:4" s="20" customFormat="1" x14ac:dyDescent="0.3">
      <c r="B768" s="32"/>
      <c r="C768" s="32"/>
      <c r="D768" s="32"/>
    </row>
    <row r="769" spans="2:4" s="20" customFormat="1" x14ac:dyDescent="0.3">
      <c r="B769" s="32"/>
      <c r="C769" s="32"/>
      <c r="D769" s="32"/>
    </row>
    <row r="770" spans="2:4" s="20" customFormat="1" x14ac:dyDescent="0.3">
      <c r="B770" s="32"/>
      <c r="C770" s="32"/>
      <c r="D770" s="32"/>
    </row>
    <row r="771" spans="2:4" s="20" customFormat="1" x14ac:dyDescent="0.3">
      <c r="B771" s="32"/>
      <c r="C771" s="32"/>
      <c r="D771" s="32"/>
    </row>
    <row r="772" spans="2:4" s="20" customFormat="1" x14ac:dyDescent="0.3">
      <c r="B772" s="32"/>
      <c r="C772" s="32"/>
      <c r="D772" s="32"/>
    </row>
    <row r="773" spans="2:4" s="20" customFormat="1" x14ac:dyDescent="0.3">
      <c r="B773" s="32"/>
      <c r="C773" s="32"/>
      <c r="D773" s="32"/>
    </row>
    <row r="774" spans="2:4" s="20" customFormat="1" x14ac:dyDescent="0.3">
      <c r="B774" s="32"/>
      <c r="C774" s="32"/>
      <c r="D774" s="32"/>
    </row>
    <row r="775" spans="2:4" s="20" customFormat="1" x14ac:dyDescent="0.3">
      <c r="B775" s="32"/>
      <c r="C775" s="32"/>
      <c r="D775" s="32"/>
    </row>
    <row r="776" spans="2:4" s="20" customFormat="1" x14ac:dyDescent="0.3">
      <c r="B776" s="32"/>
      <c r="C776" s="32"/>
      <c r="D776" s="32"/>
    </row>
    <row r="777" spans="2:4" s="20" customFormat="1" x14ac:dyDescent="0.3">
      <c r="B777" s="32"/>
      <c r="C777" s="32"/>
      <c r="D777" s="32"/>
    </row>
    <row r="778" spans="2:4" s="20" customFormat="1" x14ac:dyDescent="0.3">
      <c r="B778" s="32"/>
      <c r="C778" s="32"/>
      <c r="D778" s="32"/>
    </row>
    <row r="779" spans="2:4" s="20" customFormat="1" x14ac:dyDescent="0.3">
      <c r="B779" s="32"/>
      <c r="C779" s="32"/>
      <c r="D779" s="32"/>
    </row>
    <row r="780" spans="2:4" s="20" customFormat="1" x14ac:dyDescent="0.3">
      <c r="B780" s="32"/>
      <c r="C780" s="32"/>
      <c r="D780" s="32"/>
    </row>
    <row r="781" spans="2:4" s="20" customFormat="1" x14ac:dyDescent="0.3">
      <c r="B781" s="32"/>
      <c r="C781" s="32"/>
      <c r="D781" s="32"/>
    </row>
    <row r="782" spans="2:4" s="20" customFormat="1" x14ac:dyDescent="0.3">
      <c r="B782" s="32"/>
      <c r="C782" s="32"/>
      <c r="D782" s="32"/>
    </row>
    <row r="783" spans="2:4" s="20" customFormat="1" x14ac:dyDescent="0.3">
      <c r="B783" s="32"/>
      <c r="C783" s="32"/>
      <c r="D783" s="32"/>
    </row>
    <row r="784" spans="2:4" s="20" customFormat="1" x14ac:dyDescent="0.3">
      <c r="B784" s="32"/>
      <c r="C784" s="32"/>
      <c r="D784" s="32"/>
    </row>
    <row r="785" spans="2:4" s="20" customFormat="1" x14ac:dyDescent="0.3">
      <c r="B785" s="32"/>
      <c r="C785" s="32"/>
      <c r="D785" s="32"/>
    </row>
    <row r="786" spans="2:4" s="20" customFormat="1" x14ac:dyDescent="0.3">
      <c r="B786" s="32"/>
      <c r="C786" s="32"/>
      <c r="D786" s="32"/>
    </row>
    <row r="787" spans="2:4" s="20" customFormat="1" x14ac:dyDescent="0.3">
      <c r="B787" s="32"/>
      <c r="C787" s="32"/>
      <c r="D787" s="32"/>
    </row>
    <row r="788" spans="2:4" s="20" customFormat="1" x14ac:dyDescent="0.3">
      <c r="B788" s="32"/>
      <c r="C788" s="32"/>
      <c r="D788" s="32"/>
    </row>
    <row r="789" spans="2:4" s="20" customFormat="1" x14ac:dyDescent="0.3">
      <c r="B789" s="32"/>
      <c r="C789" s="32"/>
      <c r="D789" s="32"/>
    </row>
    <row r="790" spans="2:4" s="20" customFormat="1" x14ac:dyDescent="0.3">
      <c r="B790" s="32"/>
      <c r="C790" s="32"/>
      <c r="D790" s="32"/>
    </row>
    <row r="791" spans="2:4" s="20" customFormat="1" x14ac:dyDescent="0.3">
      <c r="B791" s="32"/>
      <c r="C791" s="32"/>
      <c r="D791" s="32"/>
    </row>
    <row r="792" spans="2:4" s="20" customFormat="1" x14ac:dyDescent="0.3">
      <c r="B792" s="32"/>
      <c r="C792" s="32"/>
      <c r="D792" s="32"/>
    </row>
    <row r="793" spans="2:4" s="20" customFormat="1" x14ac:dyDescent="0.3">
      <c r="B793" s="32"/>
      <c r="C793" s="32"/>
      <c r="D793" s="32"/>
    </row>
    <row r="794" spans="2:4" s="20" customFormat="1" x14ac:dyDescent="0.3">
      <c r="B794" s="32"/>
      <c r="C794" s="32"/>
      <c r="D794" s="32"/>
    </row>
    <row r="795" spans="2:4" s="20" customFormat="1" x14ac:dyDescent="0.3">
      <c r="B795" s="32"/>
      <c r="C795" s="32"/>
      <c r="D795" s="32"/>
    </row>
    <row r="796" spans="2:4" s="20" customFormat="1" x14ac:dyDescent="0.3">
      <c r="B796" s="32"/>
      <c r="C796" s="32"/>
      <c r="D796" s="32"/>
    </row>
    <row r="797" spans="2:4" s="20" customFormat="1" x14ac:dyDescent="0.3">
      <c r="B797" s="32"/>
      <c r="C797" s="32"/>
      <c r="D797" s="32"/>
    </row>
    <row r="798" spans="2:4" s="20" customFormat="1" x14ac:dyDescent="0.3">
      <c r="B798" s="32"/>
      <c r="C798" s="32"/>
      <c r="D798" s="32"/>
    </row>
    <row r="799" spans="2:4" s="20" customFormat="1" x14ac:dyDescent="0.3">
      <c r="B799" s="32"/>
      <c r="C799" s="32"/>
      <c r="D799" s="32"/>
    </row>
    <row r="800" spans="2:4" s="20" customFormat="1" x14ac:dyDescent="0.3">
      <c r="B800" s="32"/>
      <c r="C800" s="32"/>
      <c r="D800" s="32"/>
    </row>
    <row r="801" spans="2:4" s="20" customFormat="1" x14ac:dyDescent="0.3">
      <c r="B801" s="32"/>
      <c r="C801" s="32"/>
      <c r="D801" s="32"/>
    </row>
    <row r="802" spans="2:4" s="20" customFormat="1" x14ac:dyDescent="0.3">
      <c r="B802" s="32"/>
      <c r="C802" s="32"/>
      <c r="D802" s="32"/>
    </row>
    <row r="803" spans="2:4" s="20" customFormat="1" x14ac:dyDescent="0.3">
      <c r="B803" s="32"/>
      <c r="C803" s="32"/>
      <c r="D803" s="32"/>
    </row>
    <row r="804" spans="2:4" s="20" customFormat="1" x14ac:dyDescent="0.3">
      <c r="B804" s="32"/>
      <c r="C804" s="32"/>
      <c r="D804" s="32"/>
    </row>
    <row r="805" spans="2:4" s="20" customFormat="1" x14ac:dyDescent="0.3">
      <c r="B805" s="32"/>
      <c r="C805" s="32"/>
      <c r="D805" s="32"/>
    </row>
    <row r="806" spans="2:4" s="20" customFormat="1" x14ac:dyDescent="0.3">
      <c r="B806" s="32"/>
      <c r="C806" s="32"/>
      <c r="D806" s="32"/>
    </row>
    <row r="807" spans="2:4" s="20" customFormat="1" x14ac:dyDescent="0.3">
      <c r="B807" s="32"/>
      <c r="C807" s="32"/>
      <c r="D807" s="32"/>
    </row>
    <row r="808" spans="2:4" s="20" customFormat="1" x14ac:dyDescent="0.3">
      <c r="B808" s="32"/>
      <c r="C808" s="32"/>
      <c r="D808" s="32"/>
    </row>
    <row r="809" spans="2:4" s="20" customFormat="1" x14ac:dyDescent="0.3">
      <c r="B809" s="32"/>
      <c r="C809" s="32"/>
      <c r="D809" s="32"/>
    </row>
    <row r="810" spans="2:4" s="20" customFormat="1" x14ac:dyDescent="0.3">
      <c r="B810" s="32"/>
      <c r="C810" s="32"/>
      <c r="D810" s="32"/>
    </row>
    <row r="811" spans="2:4" s="20" customFormat="1" x14ac:dyDescent="0.3">
      <c r="B811" s="32"/>
      <c r="C811" s="32"/>
      <c r="D811" s="32"/>
    </row>
    <row r="812" spans="2:4" s="20" customFormat="1" x14ac:dyDescent="0.3">
      <c r="B812" s="32"/>
      <c r="C812" s="32"/>
      <c r="D812" s="32"/>
    </row>
    <row r="813" spans="2:4" s="20" customFormat="1" x14ac:dyDescent="0.3">
      <c r="B813" s="32"/>
      <c r="C813" s="32"/>
      <c r="D813" s="32"/>
    </row>
    <row r="814" spans="2:4" s="20" customFormat="1" x14ac:dyDescent="0.3">
      <c r="B814" s="32"/>
      <c r="C814" s="32"/>
      <c r="D814" s="32"/>
    </row>
    <row r="815" spans="2:4" s="20" customFormat="1" x14ac:dyDescent="0.3">
      <c r="B815" s="32"/>
      <c r="C815" s="32"/>
      <c r="D815" s="32"/>
    </row>
    <row r="816" spans="2:4" s="20" customFormat="1" x14ac:dyDescent="0.3">
      <c r="B816" s="32"/>
      <c r="C816" s="32"/>
      <c r="D816" s="32"/>
    </row>
    <row r="817" spans="2:4" s="20" customFormat="1" x14ac:dyDescent="0.3">
      <c r="B817" s="32"/>
      <c r="C817" s="32"/>
      <c r="D817" s="32"/>
    </row>
    <row r="818" spans="2:4" s="20" customFormat="1" x14ac:dyDescent="0.3">
      <c r="B818" s="32"/>
      <c r="C818" s="32"/>
      <c r="D818" s="32"/>
    </row>
    <row r="819" spans="2:4" s="20" customFormat="1" x14ac:dyDescent="0.3">
      <c r="B819" s="32"/>
      <c r="C819" s="32"/>
      <c r="D819" s="32"/>
    </row>
    <row r="820" spans="2:4" s="20" customFormat="1" x14ac:dyDescent="0.3">
      <c r="B820" s="32"/>
      <c r="C820" s="32"/>
      <c r="D820" s="32"/>
    </row>
    <row r="821" spans="2:4" s="20" customFormat="1" x14ac:dyDescent="0.3">
      <c r="B821" s="32"/>
      <c r="C821" s="32"/>
      <c r="D821" s="32"/>
    </row>
    <row r="822" spans="2:4" s="20" customFormat="1" x14ac:dyDescent="0.3">
      <c r="B822" s="32"/>
      <c r="C822" s="32"/>
      <c r="D822" s="32"/>
    </row>
    <row r="823" spans="2:4" s="20" customFormat="1" x14ac:dyDescent="0.3">
      <c r="B823" s="32"/>
      <c r="C823" s="32"/>
      <c r="D823" s="32"/>
    </row>
    <row r="824" spans="2:4" s="20" customFormat="1" x14ac:dyDescent="0.3">
      <c r="B824" s="32"/>
      <c r="C824" s="32"/>
      <c r="D824" s="32"/>
    </row>
    <row r="825" spans="2:4" s="20" customFormat="1" x14ac:dyDescent="0.3">
      <c r="B825" s="32"/>
      <c r="C825" s="32"/>
      <c r="D825" s="32"/>
    </row>
    <row r="826" spans="2:4" s="20" customFormat="1" x14ac:dyDescent="0.3">
      <c r="B826" s="32"/>
      <c r="C826" s="32"/>
      <c r="D826" s="32"/>
    </row>
    <row r="827" spans="2:4" s="20" customFormat="1" x14ac:dyDescent="0.3">
      <c r="B827" s="32"/>
      <c r="C827" s="32"/>
      <c r="D827" s="32"/>
    </row>
    <row r="828" spans="2:4" s="20" customFormat="1" x14ac:dyDescent="0.3">
      <c r="B828" s="32"/>
      <c r="C828" s="32"/>
      <c r="D828" s="32"/>
    </row>
    <row r="829" spans="2:4" s="20" customFormat="1" x14ac:dyDescent="0.3">
      <c r="B829" s="32"/>
      <c r="C829" s="32"/>
      <c r="D829" s="32"/>
    </row>
    <row r="830" spans="2:4" s="20" customFormat="1" x14ac:dyDescent="0.3">
      <c r="B830" s="32"/>
      <c r="C830" s="32"/>
      <c r="D830" s="32"/>
    </row>
    <row r="831" spans="2:4" s="20" customFormat="1" x14ac:dyDescent="0.3">
      <c r="B831" s="32"/>
      <c r="C831" s="32"/>
      <c r="D831" s="32"/>
    </row>
    <row r="832" spans="2:4" s="20" customFormat="1" x14ac:dyDescent="0.3">
      <c r="B832" s="32"/>
      <c r="C832" s="32"/>
      <c r="D832" s="32"/>
    </row>
    <row r="833" spans="2:4" s="20" customFormat="1" x14ac:dyDescent="0.3">
      <c r="B833" s="32"/>
      <c r="C833" s="32"/>
      <c r="D833" s="32"/>
    </row>
    <row r="834" spans="2:4" s="20" customFormat="1" x14ac:dyDescent="0.3">
      <c r="B834" s="32"/>
      <c r="C834" s="32"/>
      <c r="D834" s="32"/>
    </row>
    <row r="835" spans="2:4" s="20" customFormat="1" x14ac:dyDescent="0.3">
      <c r="B835" s="32"/>
      <c r="C835" s="32"/>
      <c r="D835" s="32"/>
    </row>
    <row r="836" spans="2:4" s="20" customFormat="1" x14ac:dyDescent="0.3">
      <c r="B836" s="32"/>
      <c r="C836" s="32"/>
      <c r="D836" s="32"/>
    </row>
    <row r="837" spans="2:4" s="20" customFormat="1" x14ac:dyDescent="0.3">
      <c r="B837" s="32"/>
      <c r="C837" s="32"/>
      <c r="D837" s="32"/>
    </row>
    <row r="838" spans="2:4" s="20" customFormat="1" x14ac:dyDescent="0.3">
      <c r="B838" s="32"/>
      <c r="C838" s="32"/>
      <c r="D838" s="32"/>
    </row>
    <row r="839" spans="2:4" s="20" customFormat="1" x14ac:dyDescent="0.3">
      <c r="B839" s="32"/>
      <c r="C839" s="32"/>
      <c r="D839" s="32"/>
    </row>
    <row r="840" spans="2:4" s="20" customFormat="1" x14ac:dyDescent="0.3">
      <c r="B840" s="32"/>
      <c r="C840" s="32"/>
      <c r="D840" s="32"/>
    </row>
    <row r="841" spans="2:4" s="20" customFormat="1" x14ac:dyDescent="0.3">
      <c r="B841" s="32"/>
      <c r="C841" s="32"/>
      <c r="D841" s="32"/>
    </row>
    <row r="842" spans="2:4" s="20" customFormat="1" x14ac:dyDescent="0.3">
      <c r="B842" s="32"/>
      <c r="C842" s="32"/>
      <c r="D842" s="32"/>
    </row>
    <row r="843" spans="2:4" s="20" customFormat="1" x14ac:dyDescent="0.3">
      <c r="B843" s="32"/>
      <c r="C843" s="32"/>
      <c r="D843" s="32"/>
    </row>
    <row r="844" spans="2:4" s="20" customFormat="1" x14ac:dyDescent="0.3">
      <c r="B844" s="32"/>
      <c r="C844" s="32"/>
      <c r="D844" s="32"/>
    </row>
    <row r="845" spans="2:4" s="20" customFormat="1" x14ac:dyDescent="0.3">
      <c r="B845" s="32"/>
      <c r="C845" s="32"/>
      <c r="D845" s="32"/>
    </row>
    <row r="846" spans="2:4" s="20" customFormat="1" x14ac:dyDescent="0.3">
      <c r="B846" s="32"/>
      <c r="C846" s="32"/>
      <c r="D846" s="32"/>
    </row>
    <row r="847" spans="2:4" s="20" customFormat="1" x14ac:dyDescent="0.3">
      <c r="B847" s="32"/>
      <c r="C847" s="32"/>
      <c r="D847" s="32"/>
    </row>
    <row r="848" spans="2:4" s="20" customFormat="1" x14ac:dyDescent="0.3">
      <c r="B848" s="32"/>
      <c r="C848" s="32"/>
      <c r="D848" s="32"/>
    </row>
    <row r="849" spans="2:4" s="20" customFormat="1" x14ac:dyDescent="0.3">
      <c r="B849" s="32"/>
      <c r="C849" s="32"/>
      <c r="D849" s="32"/>
    </row>
    <row r="850" spans="2:4" s="20" customFormat="1" x14ac:dyDescent="0.3">
      <c r="B850" s="32"/>
      <c r="C850" s="32"/>
      <c r="D850" s="32"/>
    </row>
    <row r="851" spans="2:4" s="20" customFormat="1" x14ac:dyDescent="0.3">
      <c r="B851" s="32"/>
      <c r="C851" s="32"/>
      <c r="D851" s="32"/>
    </row>
    <row r="852" spans="2:4" s="20" customFormat="1" x14ac:dyDescent="0.3">
      <c r="B852" s="32"/>
      <c r="C852" s="32"/>
      <c r="D852" s="32"/>
    </row>
    <row r="853" spans="2:4" s="20" customFormat="1" x14ac:dyDescent="0.3">
      <c r="B853" s="32"/>
      <c r="C853" s="32"/>
      <c r="D853" s="32"/>
    </row>
    <row r="854" spans="2:4" s="20" customFormat="1" x14ac:dyDescent="0.3">
      <c r="B854" s="32"/>
      <c r="C854" s="32"/>
      <c r="D854" s="32"/>
    </row>
    <row r="855" spans="2:4" s="20" customFormat="1" x14ac:dyDescent="0.3">
      <c r="B855" s="32"/>
      <c r="C855" s="32"/>
      <c r="D855" s="32"/>
    </row>
    <row r="856" spans="2:4" s="20" customFormat="1" x14ac:dyDescent="0.3">
      <c r="B856" s="32"/>
      <c r="C856" s="32"/>
      <c r="D856" s="32"/>
    </row>
    <row r="857" spans="2:4" s="20" customFormat="1" x14ac:dyDescent="0.3">
      <c r="B857" s="32"/>
      <c r="C857" s="32"/>
      <c r="D857" s="32"/>
    </row>
    <row r="858" spans="2:4" s="20" customFormat="1" x14ac:dyDescent="0.3">
      <c r="B858" s="32"/>
      <c r="C858" s="32"/>
      <c r="D858" s="32"/>
    </row>
    <row r="859" spans="2:4" s="20" customFormat="1" x14ac:dyDescent="0.3">
      <c r="B859" s="32"/>
      <c r="C859" s="32"/>
      <c r="D859" s="32"/>
    </row>
    <row r="860" spans="2:4" s="20" customFormat="1" x14ac:dyDescent="0.3">
      <c r="B860" s="32"/>
      <c r="C860" s="32"/>
      <c r="D860" s="32"/>
    </row>
    <row r="861" spans="2:4" s="20" customFormat="1" x14ac:dyDescent="0.3">
      <c r="B861" s="32"/>
      <c r="C861" s="32"/>
      <c r="D861" s="32"/>
    </row>
    <row r="862" spans="2:4" s="20" customFormat="1" x14ac:dyDescent="0.3">
      <c r="B862" s="32"/>
      <c r="C862" s="32"/>
      <c r="D862" s="32"/>
    </row>
    <row r="863" spans="2:4" s="20" customFormat="1" x14ac:dyDescent="0.3">
      <c r="B863" s="32"/>
      <c r="C863" s="32"/>
      <c r="D863" s="32"/>
    </row>
    <row r="864" spans="2:4" s="20" customFormat="1" x14ac:dyDescent="0.3">
      <c r="B864" s="32"/>
      <c r="C864" s="32"/>
      <c r="D864" s="32"/>
    </row>
    <row r="865" spans="2:4" s="20" customFormat="1" x14ac:dyDescent="0.3">
      <c r="B865" s="32"/>
      <c r="C865" s="32"/>
      <c r="D865" s="32"/>
    </row>
    <row r="866" spans="2:4" s="20" customFormat="1" x14ac:dyDescent="0.3">
      <c r="B866" s="32"/>
      <c r="C866" s="32"/>
      <c r="D866" s="32"/>
    </row>
    <row r="867" spans="2:4" s="20" customFormat="1" x14ac:dyDescent="0.3">
      <c r="B867" s="32"/>
      <c r="C867" s="32"/>
      <c r="D867" s="32"/>
    </row>
    <row r="868" spans="2:4" s="20" customFormat="1" x14ac:dyDescent="0.3">
      <c r="B868" s="32"/>
      <c r="C868" s="32"/>
      <c r="D868" s="32"/>
    </row>
    <row r="869" spans="2:4" s="20" customFormat="1" x14ac:dyDescent="0.3">
      <c r="B869" s="32"/>
      <c r="C869" s="32"/>
      <c r="D869" s="32"/>
    </row>
    <row r="870" spans="2:4" s="20" customFormat="1" x14ac:dyDescent="0.3">
      <c r="B870" s="32"/>
      <c r="C870" s="32"/>
      <c r="D870" s="32"/>
    </row>
    <row r="871" spans="2:4" s="20" customFormat="1" x14ac:dyDescent="0.3">
      <c r="B871" s="32"/>
      <c r="C871" s="32"/>
      <c r="D871" s="32"/>
    </row>
    <row r="872" spans="2:4" s="20" customFormat="1" x14ac:dyDescent="0.3">
      <c r="B872" s="32"/>
      <c r="C872" s="32"/>
      <c r="D872" s="32"/>
    </row>
    <row r="873" spans="2:4" s="20" customFormat="1" x14ac:dyDescent="0.3">
      <c r="B873" s="32"/>
      <c r="C873" s="32"/>
      <c r="D873" s="32"/>
    </row>
    <row r="874" spans="2:4" s="20" customFormat="1" x14ac:dyDescent="0.3">
      <c r="B874" s="32"/>
      <c r="C874" s="32"/>
      <c r="D874" s="32"/>
    </row>
    <row r="875" spans="2:4" s="20" customFormat="1" x14ac:dyDescent="0.3">
      <c r="B875" s="32"/>
      <c r="C875" s="32"/>
      <c r="D875" s="32"/>
    </row>
    <row r="876" spans="2:4" s="20" customFormat="1" x14ac:dyDescent="0.3">
      <c r="B876" s="32"/>
      <c r="C876" s="32"/>
      <c r="D876" s="32"/>
    </row>
    <row r="877" spans="2:4" s="20" customFormat="1" x14ac:dyDescent="0.3">
      <c r="B877" s="32"/>
      <c r="C877" s="32"/>
      <c r="D877" s="32"/>
    </row>
    <row r="878" spans="2:4" s="20" customFormat="1" x14ac:dyDescent="0.3">
      <c r="B878" s="32"/>
      <c r="C878" s="32"/>
      <c r="D878" s="32"/>
    </row>
    <row r="879" spans="2:4" s="20" customFormat="1" x14ac:dyDescent="0.3">
      <c r="B879" s="32"/>
      <c r="C879" s="32"/>
      <c r="D879" s="32"/>
    </row>
    <row r="880" spans="2:4" s="20" customFormat="1" x14ac:dyDescent="0.3">
      <c r="B880" s="32"/>
      <c r="C880" s="32"/>
      <c r="D880" s="32"/>
    </row>
    <row r="881" spans="2:4" s="20" customFormat="1" x14ac:dyDescent="0.3">
      <c r="B881" s="32"/>
      <c r="C881" s="32"/>
      <c r="D881" s="32"/>
    </row>
    <row r="882" spans="2:4" s="20" customFormat="1" x14ac:dyDescent="0.3">
      <c r="B882" s="32"/>
      <c r="C882" s="32"/>
      <c r="D882" s="32"/>
    </row>
    <row r="883" spans="2:4" s="20" customFormat="1" x14ac:dyDescent="0.3">
      <c r="B883" s="32"/>
      <c r="C883" s="32"/>
      <c r="D883" s="32"/>
    </row>
    <row r="884" spans="2:4" s="20" customFormat="1" x14ac:dyDescent="0.3">
      <c r="B884" s="32"/>
      <c r="C884" s="32"/>
      <c r="D884" s="32"/>
    </row>
    <row r="885" spans="2:4" s="20" customFormat="1" x14ac:dyDescent="0.3">
      <c r="B885" s="32"/>
      <c r="C885" s="32"/>
      <c r="D885" s="32"/>
    </row>
    <row r="886" spans="2:4" s="20" customFormat="1" x14ac:dyDescent="0.3">
      <c r="B886" s="32"/>
      <c r="C886" s="32"/>
      <c r="D886" s="32"/>
    </row>
    <row r="887" spans="2:4" s="20" customFormat="1" x14ac:dyDescent="0.3">
      <c r="B887" s="32"/>
      <c r="C887" s="32"/>
      <c r="D887" s="32"/>
    </row>
    <row r="888" spans="2:4" s="20" customFormat="1" x14ac:dyDescent="0.3">
      <c r="B888" s="32"/>
      <c r="C888" s="32"/>
      <c r="D888" s="32"/>
    </row>
    <row r="889" spans="2:4" s="20" customFormat="1" x14ac:dyDescent="0.3">
      <c r="B889" s="32"/>
      <c r="C889" s="32"/>
      <c r="D889" s="32"/>
    </row>
    <row r="890" spans="2:4" s="20" customFormat="1" x14ac:dyDescent="0.3">
      <c r="B890" s="32"/>
      <c r="C890" s="32"/>
      <c r="D890" s="32"/>
    </row>
    <row r="891" spans="2:4" s="20" customFormat="1" x14ac:dyDescent="0.3">
      <c r="B891" s="32"/>
      <c r="C891" s="32"/>
      <c r="D891" s="32"/>
    </row>
    <row r="892" spans="2:4" s="20" customFormat="1" x14ac:dyDescent="0.3">
      <c r="B892" s="32"/>
      <c r="C892" s="32"/>
      <c r="D892" s="32"/>
    </row>
    <row r="893" spans="2:4" s="20" customFormat="1" x14ac:dyDescent="0.3">
      <c r="B893" s="32"/>
      <c r="C893" s="32"/>
      <c r="D893" s="32"/>
    </row>
    <row r="894" spans="2:4" s="20" customFormat="1" x14ac:dyDescent="0.3">
      <c r="B894" s="32"/>
      <c r="C894" s="32"/>
      <c r="D894" s="32"/>
    </row>
    <row r="895" spans="2:4" s="20" customFormat="1" x14ac:dyDescent="0.3">
      <c r="B895" s="32"/>
      <c r="C895" s="32"/>
      <c r="D895" s="32"/>
    </row>
    <row r="896" spans="2:4" s="20" customFormat="1" x14ac:dyDescent="0.3">
      <c r="B896" s="32"/>
      <c r="C896" s="32"/>
      <c r="D896" s="32"/>
    </row>
    <row r="897" spans="2:4" s="20" customFormat="1" x14ac:dyDescent="0.3">
      <c r="B897" s="32"/>
      <c r="C897" s="32"/>
      <c r="D897" s="32"/>
    </row>
    <row r="898" spans="2:4" s="20" customFormat="1" x14ac:dyDescent="0.3">
      <c r="B898" s="32"/>
      <c r="C898" s="32"/>
      <c r="D898" s="32"/>
    </row>
    <row r="899" spans="2:4" s="20" customFormat="1" x14ac:dyDescent="0.3">
      <c r="B899" s="32"/>
      <c r="C899" s="32"/>
      <c r="D899" s="32"/>
    </row>
    <row r="900" spans="2:4" s="20" customFormat="1" x14ac:dyDescent="0.3">
      <c r="B900" s="32"/>
      <c r="C900" s="32"/>
      <c r="D900" s="32"/>
    </row>
    <row r="901" spans="2:4" s="20" customFormat="1" x14ac:dyDescent="0.3">
      <c r="B901" s="32"/>
      <c r="C901" s="32"/>
      <c r="D901" s="32"/>
    </row>
    <row r="902" spans="2:4" s="20" customFormat="1" x14ac:dyDescent="0.3">
      <c r="B902" s="32"/>
      <c r="C902" s="32"/>
      <c r="D902" s="32"/>
    </row>
    <row r="903" spans="2:4" s="20" customFormat="1" x14ac:dyDescent="0.3">
      <c r="B903" s="32"/>
      <c r="C903" s="32"/>
      <c r="D903" s="32"/>
    </row>
    <row r="904" spans="2:4" s="20" customFormat="1" x14ac:dyDescent="0.3">
      <c r="B904" s="32"/>
      <c r="C904" s="32"/>
      <c r="D904" s="32"/>
    </row>
    <row r="905" spans="2:4" s="20" customFormat="1" x14ac:dyDescent="0.3">
      <c r="B905" s="32"/>
      <c r="C905" s="32"/>
      <c r="D905" s="32"/>
    </row>
    <row r="906" spans="2:4" s="20" customFormat="1" x14ac:dyDescent="0.3">
      <c r="B906" s="32"/>
      <c r="C906" s="32"/>
      <c r="D906" s="32"/>
    </row>
    <row r="907" spans="2:4" s="20" customFormat="1" x14ac:dyDescent="0.3">
      <c r="B907" s="32"/>
      <c r="C907" s="32"/>
      <c r="D907" s="32"/>
    </row>
    <row r="908" spans="2:4" s="20" customFormat="1" x14ac:dyDescent="0.3">
      <c r="B908" s="32"/>
      <c r="C908" s="32"/>
      <c r="D908" s="32"/>
    </row>
    <row r="909" spans="2:4" s="20" customFormat="1" x14ac:dyDescent="0.3">
      <c r="B909" s="32"/>
      <c r="C909" s="32"/>
      <c r="D909" s="32"/>
    </row>
    <row r="910" spans="2:4" s="20" customFormat="1" x14ac:dyDescent="0.3">
      <c r="B910" s="32"/>
      <c r="C910" s="32"/>
      <c r="D910" s="32"/>
    </row>
    <row r="911" spans="2:4" s="20" customFormat="1" x14ac:dyDescent="0.3">
      <c r="B911" s="32"/>
      <c r="C911" s="32"/>
      <c r="D911" s="32"/>
    </row>
    <row r="912" spans="2:4" s="20" customFormat="1" x14ac:dyDescent="0.3">
      <c r="B912" s="32"/>
      <c r="C912" s="32"/>
      <c r="D912" s="32"/>
    </row>
    <row r="913" spans="2:4" s="20" customFormat="1" x14ac:dyDescent="0.3">
      <c r="B913" s="32"/>
      <c r="C913" s="32"/>
      <c r="D913" s="32"/>
    </row>
    <row r="914" spans="2:4" s="20" customFormat="1" x14ac:dyDescent="0.3">
      <c r="B914" s="32"/>
      <c r="C914" s="32"/>
      <c r="D914" s="32"/>
    </row>
    <row r="915" spans="2:4" s="20" customFormat="1" x14ac:dyDescent="0.3">
      <c r="B915" s="32"/>
      <c r="C915" s="32"/>
      <c r="D915" s="32"/>
    </row>
    <row r="916" spans="2:4" s="20" customFormat="1" x14ac:dyDescent="0.3">
      <c r="B916" s="32"/>
      <c r="C916" s="32"/>
      <c r="D916" s="32"/>
    </row>
    <row r="917" spans="2:4" s="20" customFormat="1" x14ac:dyDescent="0.3">
      <c r="B917" s="32"/>
      <c r="C917" s="32"/>
      <c r="D917" s="32"/>
    </row>
    <row r="918" spans="2:4" s="20" customFormat="1" x14ac:dyDescent="0.3">
      <c r="B918" s="32"/>
      <c r="C918" s="32"/>
      <c r="D918" s="32"/>
    </row>
    <row r="919" spans="2:4" s="20" customFormat="1" x14ac:dyDescent="0.3">
      <c r="B919" s="32"/>
      <c r="C919" s="32"/>
      <c r="D919" s="32"/>
    </row>
    <row r="920" spans="2:4" s="20" customFormat="1" x14ac:dyDescent="0.3">
      <c r="B920" s="32"/>
      <c r="C920" s="32"/>
      <c r="D920" s="32"/>
    </row>
    <row r="921" spans="2:4" s="20" customFormat="1" x14ac:dyDescent="0.3">
      <c r="B921" s="32"/>
      <c r="C921" s="32"/>
      <c r="D921" s="32"/>
    </row>
    <row r="922" spans="2:4" s="20" customFormat="1" x14ac:dyDescent="0.3">
      <c r="B922" s="32"/>
      <c r="C922" s="32"/>
      <c r="D922" s="32"/>
    </row>
    <row r="923" spans="2:4" s="20" customFormat="1" x14ac:dyDescent="0.3">
      <c r="B923" s="32"/>
      <c r="C923" s="32"/>
      <c r="D923" s="32"/>
    </row>
    <row r="924" spans="2:4" s="20" customFormat="1" x14ac:dyDescent="0.3">
      <c r="B924" s="32"/>
      <c r="C924" s="32"/>
      <c r="D924" s="32"/>
    </row>
    <row r="925" spans="2:4" s="20" customFormat="1" x14ac:dyDescent="0.3">
      <c r="B925" s="32"/>
      <c r="C925" s="32"/>
      <c r="D925" s="32"/>
    </row>
    <row r="926" spans="2:4" s="20" customFormat="1" x14ac:dyDescent="0.3">
      <c r="B926" s="32"/>
      <c r="C926" s="32"/>
      <c r="D926" s="32"/>
    </row>
    <row r="927" spans="2:4" s="20" customFormat="1" x14ac:dyDescent="0.3">
      <c r="B927" s="32"/>
      <c r="C927" s="32"/>
      <c r="D927" s="32"/>
    </row>
    <row r="928" spans="2:4" s="20" customFormat="1" x14ac:dyDescent="0.3">
      <c r="B928" s="32"/>
      <c r="C928" s="32"/>
      <c r="D928" s="32"/>
    </row>
    <row r="929" spans="2:4" s="20" customFormat="1" x14ac:dyDescent="0.3">
      <c r="B929" s="32"/>
      <c r="C929" s="32"/>
      <c r="D929" s="32"/>
    </row>
    <row r="930" spans="2:4" s="20" customFormat="1" x14ac:dyDescent="0.3">
      <c r="B930" s="32"/>
      <c r="C930" s="32"/>
      <c r="D930" s="32"/>
    </row>
    <row r="931" spans="2:4" s="20" customFormat="1" x14ac:dyDescent="0.3">
      <c r="B931" s="32"/>
      <c r="C931" s="32"/>
      <c r="D931" s="32"/>
    </row>
    <row r="932" spans="2:4" s="20" customFormat="1" x14ac:dyDescent="0.3">
      <c r="B932" s="32"/>
      <c r="C932" s="32"/>
      <c r="D932" s="32"/>
    </row>
    <row r="933" spans="2:4" s="20" customFormat="1" x14ac:dyDescent="0.3">
      <c r="B933" s="32"/>
      <c r="C933" s="32"/>
      <c r="D933" s="32"/>
    </row>
    <row r="934" spans="2:4" s="20" customFormat="1" x14ac:dyDescent="0.3">
      <c r="B934" s="32"/>
      <c r="C934" s="32"/>
      <c r="D934" s="32"/>
    </row>
    <row r="935" spans="2:4" s="20" customFormat="1" x14ac:dyDescent="0.3">
      <c r="B935" s="32"/>
      <c r="C935" s="32"/>
      <c r="D935" s="32"/>
    </row>
    <row r="936" spans="2:4" s="20" customFormat="1" x14ac:dyDescent="0.3">
      <c r="B936" s="32"/>
      <c r="C936" s="32"/>
      <c r="D936" s="32"/>
    </row>
    <row r="937" spans="2:4" s="20" customFormat="1" x14ac:dyDescent="0.3">
      <c r="B937" s="32"/>
      <c r="C937" s="32"/>
      <c r="D937" s="32"/>
    </row>
    <row r="938" spans="2:4" s="20" customFormat="1" x14ac:dyDescent="0.3">
      <c r="B938" s="32"/>
      <c r="C938" s="32"/>
      <c r="D938" s="32"/>
    </row>
    <row r="939" spans="2:4" s="20" customFormat="1" x14ac:dyDescent="0.3">
      <c r="B939" s="32"/>
      <c r="C939" s="32"/>
      <c r="D939" s="32"/>
    </row>
    <row r="940" spans="2:4" s="20" customFormat="1" x14ac:dyDescent="0.3">
      <c r="B940" s="32"/>
      <c r="C940" s="32"/>
      <c r="D940" s="32"/>
    </row>
    <row r="941" spans="2:4" s="20" customFormat="1" x14ac:dyDescent="0.3">
      <c r="B941" s="32"/>
      <c r="C941" s="32"/>
      <c r="D941" s="32"/>
    </row>
    <row r="942" spans="2:4" s="20" customFormat="1" x14ac:dyDescent="0.3">
      <c r="B942" s="32"/>
      <c r="C942" s="32"/>
      <c r="D942" s="32"/>
    </row>
    <row r="943" spans="2:4" s="20" customFormat="1" x14ac:dyDescent="0.3">
      <c r="B943" s="32"/>
      <c r="C943" s="32"/>
      <c r="D943" s="32"/>
    </row>
    <row r="944" spans="2:4" s="20" customFormat="1" x14ac:dyDescent="0.3">
      <c r="B944" s="32"/>
      <c r="C944" s="32"/>
      <c r="D944" s="32"/>
    </row>
    <row r="945" spans="2:4" s="20" customFormat="1" x14ac:dyDescent="0.3">
      <c r="B945" s="32"/>
      <c r="C945" s="32"/>
      <c r="D945" s="32"/>
    </row>
    <row r="946" spans="2:4" s="20" customFormat="1" x14ac:dyDescent="0.3">
      <c r="B946" s="32"/>
      <c r="C946" s="32"/>
      <c r="D946" s="32"/>
    </row>
    <row r="947" spans="2:4" s="20" customFormat="1" x14ac:dyDescent="0.3">
      <c r="B947" s="32"/>
      <c r="C947" s="32"/>
      <c r="D947" s="32"/>
    </row>
    <row r="948" spans="2:4" s="20" customFormat="1" x14ac:dyDescent="0.3">
      <c r="B948" s="32"/>
      <c r="C948" s="32"/>
      <c r="D948" s="32"/>
    </row>
    <row r="949" spans="2:4" s="20" customFormat="1" x14ac:dyDescent="0.3">
      <c r="B949" s="32"/>
      <c r="C949" s="32"/>
      <c r="D949" s="32"/>
    </row>
    <row r="950" spans="2:4" s="20" customFormat="1" x14ac:dyDescent="0.3">
      <c r="B950" s="32"/>
      <c r="C950" s="32"/>
      <c r="D950" s="32"/>
    </row>
    <row r="951" spans="2:4" s="20" customFormat="1" x14ac:dyDescent="0.3">
      <c r="B951" s="32"/>
      <c r="C951" s="32"/>
      <c r="D951" s="32"/>
    </row>
    <row r="952" spans="2:4" s="20" customFormat="1" x14ac:dyDescent="0.3">
      <c r="B952" s="32"/>
      <c r="C952" s="32"/>
      <c r="D952" s="32"/>
    </row>
    <row r="953" spans="2:4" s="20" customFormat="1" x14ac:dyDescent="0.3">
      <c r="B953" s="32"/>
      <c r="C953" s="32"/>
      <c r="D953" s="32"/>
    </row>
    <row r="954" spans="2:4" s="20" customFormat="1" x14ac:dyDescent="0.3">
      <c r="B954" s="32"/>
      <c r="C954" s="32"/>
      <c r="D954" s="32"/>
    </row>
    <row r="955" spans="2:4" s="20" customFormat="1" x14ac:dyDescent="0.3">
      <c r="B955" s="32"/>
      <c r="C955" s="32"/>
      <c r="D955" s="32"/>
    </row>
    <row r="956" spans="2:4" s="20" customFormat="1" x14ac:dyDescent="0.3">
      <c r="B956" s="32"/>
      <c r="C956" s="32"/>
      <c r="D956" s="32"/>
    </row>
    <row r="957" spans="2:4" s="20" customFormat="1" x14ac:dyDescent="0.3">
      <c r="B957" s="32"/>
      <c r="C957" s="32"/>
      <c r="D957" s="32"/>
    </row>
    <row r="958" spans="2:4" s="20" customFormat="1" x14ac:dyDescent="0.3">
      <c r="B958" s="32"/>
      <c r="C958" s="32"/>
      <c r="D958" s="32"/>
    </row>
    <row r="959" spans="2:4" s="20" customFormat="1" x14ac:dyDescent="0.3">
      <c r="B959" s="32"/>
      <c r="C959" s="32"/>
      <c r="D959" s="32"/>
    </row>
    <row r="960" spans="2:4" s="20" customFormat="1" x14ac:dyDescent="0.3">
      <c r="B960" s="32"/>
      <c r="C960" s="32"/>
      <c r="D960" s="32"/>
    </row>
    <row r="961" spans="2:4" s="20" customFormat="1" x14ac:dyDescent="0.3">
      <c r="B961" s="32"/>
      <c r="C961" s="32"/>
      <c r="D961" s="32"/>
    </row>
    <row r="962" spans="2:4" s="20" customFormat="1" x14ac:dyDescent="0.3">
      <c r="B962" s="32"/>
      <c r="C962" s="32"/>
      <c r="D962" s="32"/>
    </row>
    <row r="963" spans="2:4" s="20" customFormat="1" x14ac:dyDescent="0.3">
      <c r="B963" s="32"/>
      <c r="C963" s="32"/>
      <c r="D963" s="32"/>
    </row>
    <row r="964" spans="2:4" s="20" customFormat="1" x14ac:dyDescent="0.3">
      <c r="B964" s="32"/>
      <c r="C964" s="32"/>
      <c r="D964" s="32"/>
    </row>
    <row r="965" spans="2:4" s="20" customFormat="1" x14ac:dyDescent="0.3">
      <c r="B965" s="32"/>
      <c r="C965" s="32"/>
      <c r="D965" s="32"/>
    </row>
    <row r="966" spans="2:4" s="20" customFormat="1" x14ac:dyDescent="0.3">
      <c r="B966" s="32"/>
      <c r="C966" s="32"/>
      <c r="D966" s="32"/>
    </row>
    <row r="967" spans="2:4" s="20" customFormat="1" x14ac:dyDescent="0.3">
      <c r="B967" s="32"/>
      <c r="C967" s="32"/>
      <c r="D967" s="32"/>
    </row>
    <row r="968" spans="2:4" s="20" customFormat="1" x14ac:dyDescent="0.3">
      <c r="B968" s="32"/>
      <c r="C968" s="32"/>
      <c r="D968" s="32"/>
    </row>
    <row r="969" spans="2:4" s="20" customFormat="1" x14ac:dyDescent="0.3">
      <c r="B969" s="32"/>
      <c r="C969" s="32"/>
      <c r="D969" s="32"/>
    </row>
    <row r="970" spans="2:4" s="20" customFormat="1" x14ac:dyDescent="0.3">
      <c r="B970" s="32"/>
      <c r="C970" s="32"/>
      <c r="D970" s="32"/>
    </row>
    <row r="971" spans="2:4" s="20" customFormat="1" x14ac:dyDescent="0.3">
      <c r="B971" s="32"/>
      <c r="C971" s="32"/>
      <c r="D971" s="32"/>
    </row>
    <row r="972" spans="2:4" s="20" customFormat="1" x14ac:dyDescent="0.3">
      <c r="B972" s="32"/>
      <c r="C972" s="32"/>
      <c r="D972" s="32"/>
    </row>
    <row r="973" spans="2:4" s="20" customFormat="1" x14ac:dyDescent="0.3">
      <c r="B973" s="32"/>
      <c r="C973" s="32"/>
      <c r="D973" s="32"/>
    </row>
    <row r="974" spans="2:4" s="20" customFormat="1" x14ac:dyDescent="0.3">
      <c r="B974" s="32"/>
      <c r="C974" s="32"/>
      <c r="D974" s="32"/>
    </row>
    <row r="975" spans="2:4" s="20" customFormat="1" x14ac:dyDescent="0.3">
      <c r="B975" s="32"/>
      <c r="C975" s="32"/>
      <c r="D975" s="32"/>
    </row>
    <row r="976" spans="2:4" s="20" customFormat="1" x14ac:dyDescent="0.3">
      <c r="B976" s="32"/>
      <c r="C976" s="32"/>
      <c r="D976" s="32"/>
    </row>
    <row r="977" spans="2:4" s="20" customFormat="1" x14ac:dyDescent="0.3">
      <c r="B977" s="32"/>
      <c r="C977" s="32"/>
      <c r="D977" s="32"/>
    </row>
    <row r="978" spans="2:4" s="20" customFormat="1" x14ac:dyDescent="0.3">
      <c r="B978" s="32"/>
      <c r="C978" s="32"/>
      <c r="D978" s="32"/>
    </row>
    <row r="979" spans="2:4" s="20" customFormat="1" x14ac:dyDescent="0.3">
      <c r="B979" s="32"/>
      <c r="C979" s="32"/>
      <c r="D979" s="32"/>
    </row>
    <row r="980" spans="2:4" s="20" customFormat="1" x14ac:dyDescent="0.3">
      <c r="B980" s="32"/>
      <c r="C980" s="32"/>
      <c r="D980" s="32"/>
    </row>
    <row r="981" spans="2:4" s="20" customFormat="1" x14ac:dyDescent="0.3">
      <c r="B981" s="32"/>
      <c r="C981" s="32"/>
      <c r="D981" s="32"/>
    </row>
    <row r="982" spans="2:4" s="20" customFormat="1" x14ac:dyDescent="0.3">
      <c r="B982" s="32"/>
      <c r="C982" s="32"/>
      <c r="D982" s="32"/>
    </row>
    <row r="983" spans="2:4" s="20" customFormat="1" x14ac:dyDescent="0.3">
      <c r="B983" s="32"/>
      <c r="C983" s="32"/>
      <c r="D983" s="32"/>
    </row>
    <row r="984" spans="2:4" s="20" customFormat="1" x14ac:dyDescent="0.3">
      <c r="B984" s="32"/>
      <c r="C984" s="32"/>
      <c r="D984" s="32"/>
    </row>
    <row r="985" spans="2:4" s="20" customFormat="1" x14ac:dyDescent="0.3">
      <c r="B985" s="32"/>
      <c r="C985" s="32"/>
      <c r="D985" s="32"/>
    </row>
    <row r="986" spans="2:4" s="20" customFormat="1" x14ac:dyDescent="0.3">
      <c r="B986" s="32"/>
      <c r="C986" s="32"/>
      <c r="D986" s="32"/>
    </row>
    <row r="987" spans="2:4" s="20" customFormat="1" x14ac:dyDescent="0.3">
      <c r="B987" s="32"/>
      <c r="C987" s="32"/>
      <c r="D987" s="32"/>
    </row>
    <row r="988" spans="2:4" s="20" customFormat="1" x14ac:dyDescent="0.3">
      <c r="B988" s="32"/>
      <c r="C988" s="32"/>
      <c r="D988" s="32"/>
    </row>
    <row r="989" spans="2:4" s="20" customFormat="1" x14ac:dyDescent="0.3">
      <c r="B989" s="32"/>
      <c r="C989" s="32"/>
      <c r="D989" s="32"/>
    </row>
    <row r="990" spans="2:4" s="20" customFormat="1" x14ac:dyDescent="0.3">
      <c r="B990" s="32"/>
      <c r="C990" s="32"/>
      <c r="D990" s="32"/>
    </row>
    <row r="991" spans="2:4" s="20" customFormat="1" x14ac:dyDescent="0.3">
      <c r="B991" s="32"/>
      <c r="C991" s="32"/>
      <c r="D991" s="32"/>
    </row>
    <row r="992" spans="2:4" s="20" customFormat="1" x14ac:dyDescent="0.3">
      <c r="B992" s="32"/>
      <c r="C992" s="32"/>
      <c r="D992" s="32"/>
    </row>
    <row r="993" spans="2:4" s="20" customFormat="1" x14ac:dyDescent="0.3">
      <c r="B993" s="32"/>
      <c r="C993" s="32"/>
      <c r="D993" s="32"/>
    </row>
    <row r="994" spans="2:4" s="20" customFormat="1" x14ac:dyDescent="0.3">
      <c r="B994" s="32"/>
      <c r="C994" s="32"/>
      <c r="D994" s="32"/>
    </row>
    <row r="995" spans="2:4" s="20" customFormat="1" x14ac:dyDescent="0.3">
      <c r="B995" s="32"/>
      <c r="C995" s="32"/>
      <c r="D995" s="32"/>
    </row>
    <row r="996" spans="2:4" s="20" customFormat="1" x14ac:dyDescent="0.3">
      <c r="B996" s="32"/>
      <c r="C996" s="32"/>
      <c r="D996" s="32"/>
    </row>
    <row r="997" spans="2:4" s="20" customFormat="1" x14ac:dyDescent="0.3">
      <c r="B997" s="32"/>
      <c r="C997" s="32"/>
      <c r="D997" s="32"/>
    </row>
    <row r="998" spans="2:4" s="20" customFormat="1" x14ac:dyDescent="0.3">
      <c r="B998" s="32"/>
      <c r="C998" s="32"/>
      <c r="D998" s="32"/>
    </row>
    <row r="999" spans="2:4" s="20" customFormat="1" x14ac:dyDescent="0.3">
      <c r="B999" s="32"/>
      <c r="C999" s="32"/>
      <c r="D999" s="32"/>
    </row>
    <row r="1000" spans="2:4" s="20" customFormat="1" x14ac:dyDescent="0.3">
      <c r="B1000" s="32"/>
      <c r="C1000" s="32"/>
      <c r="D1000" s="32"/>
    </row>
    <row r="1001" spans="2:4" s="20" customFormat="1" x14ac:dyDescent="0.3">
      <c r="B1001" s="32"/>
      <c r="C1001" s="32"/>
      <c r="D1001" s="32"/>
    </row>
    <row r="1002" spans="2:4" s="20" customFormat="1" x14ac:dyDescent="0.3">
      <c r="B1002" s="32"/>
      <c r="C1002" s="32"/>
      <c r="D1002" s="32"/>
    </row>
    <row r="1003" spans="2:4" s="20" customFormat="1" x14ac:dyDescent="0.3">
      <c r="B1003" s="32"/>
      <c r="C1003" s="32"/>
      <c r="D1003" s="32"/>
    </row>
    <row r="1004" spans="2:4" s="20" customFormat="1" x14ac:dyDescent="0.3">
      <c r="B1004" s="32"/>
      <c r="C1004" s="32"/>
      <c r="D1004" s="32"/>
    </row>
    <row r="1005" spans="2:4" s="20" customFormat="1" x14ac:dyDescent="0.3">
      <c r="B1005" s="32"/>
      <c r="C1005" s="32"/>
      <c r="D1005" s="32"/>
    </row>
    <row r="1006" spans="2:4" s="20" customFormat="1" x14ac:dyDescent="0.3">
      <c r="B1006" s="32"/>
      <c r="C1006" s="32"/>
      <c r="D1006" s="32"/>
    </row>
    <row r="1007" spans="2:4" s="20" customFormat="1" x14ac:dyDescent="0.3">
      <c r="B1007" s="32"/>
      <c r="C1007" s="32"/>
      <c r="D1007" s="32"/>
    </row>
    <row r="1008" spans="2:4" s="20" customFormat="1" x14ac:dyDescent="0.3">
      <c r="B1008" s="32"/>
      <c r="C1008" s="32"/>
      <c r="D1008" s="32"/>
    </row>
    <row r="1009" spans="2:4" s="20" customFormat="1" x14ac:dyDescent="0.3">
      <c r="B1009" s="32"/>
      <c r="C1009" s="32"/>
      <c r="D1009" s="32"/>
    </row>
    <row r="1010" spans="2:4" s="20" customFormat="1" x14ac:dyDescent="0.3">
      <c r="B1010" s="32"/>
      <c r="C1010" s="32"/>
      <c r="D1010" s="32"/>
    </row>
    <row r="1011" spans="2:4" s="20" customFormat="1" x14ac:dyDescent="0.3">
      <c r="B1011" s="32"/>
      <c r="C1011" s="32"/>
      <c r="D1011" s="32"/>
    </row>
    <row r="1012" spans="2:4" s="20" customFormat="1" x14ac:dyDescent="0.3">
      <c r="B1012" s="32"/>
      <c r="C1012" s="32"/>
      <c r="D1012" s="32"/>
    </row>
    <row r="1013" spans="2:4" s="20" customFormat="1" x14ac:dyDescent="0.3">
      <c r="B1013" s="32"/>
      <c r="C1013" s="32"/>
      <c r="D1013" s="32"/>
    </row>
    <row r="1014" spans="2:4" s="20" customFormat="1" x14ac:dyDescent="0.3">
      <c r="B1014" s="32"/>
      <c r="C1014" s="32"/>
      <c r="D1014" s="32"/>
    </row>
    <row r="1015" spans="2:4" s="20" customFormat="1" x14ac:dyDescent="0.3">
      <c r="B1015" s="32"/>
      <c r="C1015" s="32"/>
      <c r="D1015" s="32"/>
    </row>
    <row r="1016" spans="2:4" s="20" customFormat="1" x14ac:dyDescent="0.3">
      <c r="B1016" s="32"/>
      <c r="C1016" s="32"/>
      <c r="D1016" s="32"/>
    </row>
    <row r="1017" spans="2:4" s="20" customFormat="1" x14ac:dyDescent="0.3">
      <c r="B1017" s="32"/>
      <c r="C1017" s="32"/>
      <c r="D1017" s="32"/>
    </row>
    <row r="1018" spans="2:4" s="20" customFormat="1" x14ac:dyDescent="0.3">
      <c r="B1018" s="32"/>
      <c r="C1018" s="32"/>
      <c r="D1018" s="32"/>
    </row>
    <row r="1019" spans="2:4" s="20" customFormat="1" x14ac:dyDescent="0.3">
      <c r="B1019" s="32"/>
      <c r="C1019" s="32"/>
      <c r="D1019" s="32"/>
    </row>
    <row r="1020" spans="2:4" s="20" customFormat="1" x14ac:dyDescent="0.3">
      <c r="B1020" s="32"/>
      <c r="C1020" s="32"/>
      <c r="D1020" s="32"/>
    </row>
    <row r="1021" spans="2:4" s="20" customFormat="1" x14ac:dyDescent="0.3">
      <c r="B1021" s="32"/>
      <c r="C1021" s="32"/>
      <c r="D1021" s="32"/>
    </row>
    <row r="1022" spans="2:4" s="20" customFormat="1" x14ac:dyDescent="0.3">
      <c r="B1022" s="32"/>
      <c r="C1022" s="32"/>
      <c r="D1022" s="32"/>
    </row>
    <row r="1023" spans="2:4" s="20" customFormat="1" x14ac:dyDescent="0.3">
      <c r="B1023" s="32"/>
      <c r="C1023" s="32"/>
      <c r="D1023" s="32"/>
    </row>
    <row r="1024" spans="2:4" s="20" customFormat="1" x14ac:dyDescent="0.3">
      <c r="B1024" s="32"/>
      <c r="C1024" s="32"/>
      <c r="D1024" s="32"/>
    </row>
    <row r="1025" spans="2:4" s="20" customFormat="1" x14ac:dyDescent="0.3">
      <c r="B1025" s="32"/>
      <c r="C1025" s="32"/>
      <c r="D1025" s="32"/>
    </row>
    <row r="1026" spans="2:4" s="20" customFormat="1" x14ac:dyDescent="0.3">
      <c r="B1026" s="32"/>
      <c r="C1026" s="32"/>
      <c r="D1026" s="32"/>
    </row>
    <row r="1027" spans="2:4" s="20" customFormat="1" x14ac:dyDescent="0.3">
      <c r="B1027" s="32"/>
      <c r="C1027" s="32"/>
      <c r="D1027" s="32"/>
    </row>
    <row r="1028" spans="2:4" s="20" customFormat="1" x14ac:dyDescent="0.3">
      <c r="B1028" s="32"/>
      <c r="C1028" s="32"/>
      <c r="D1028" s="32"/>
    </row>
    <row r="1029" spans="2:4" s="20" customFormat="1" x14ac:dyDescent="0.3">
      <c r="B1029" s="32"/>
      <c r="C1029" s="32"/>
      <c r="D1029" s="32"/>
    </row>
    <row r="1030" spans="2:4" s="20" customFormat="1" x14ac:dyDescent="0.3">
      <c r="B1030" s="32"/>
      <c r="C1030" s="32"/>
      <c r="D1030" s="32"/>
    </row>
    <row r="1031" spans="2:4" s="20" customFormat="1" x14ac:dyDescent="0.3">
      <c r="B1031" s="32"/>
      <c r="C1031" s="32"/>
      <c r="D1031" s="32"/>
    </row>
    <row r="1032" spans="2:4" s="20" customFormat="1" x14ac:dyDescent="0.3">
      <c r="B1032" s="32"/>
      <c r="C1032" s="32"/>
      <c r="D1032" s="32"/>
    </row>
    <row r="1033" spans="2:4" s="20" customFormat="1" x14ac:dyDescent="0.3">
      <c r="B1033" s="32"/>
      <c r="C1033" s="32"/>
      <c r="D1033" s="32"/>
    </row>
    <row r="1034" spans="2:4" s="20" customFormat="1" x14ac:dyDescent="0.3">
      <c r="B1034" s="32"/>
      <c r="C1034" s="32"/>
      <c r="D1034" s="32"/>
    </row>
    <row r="1035" spans="2:4" s="20" customFormat="1" x14ac:dyDescent="0.3">
      <c r="B1035" s="32"/>
      <c r="C1035" s="32"/>
      <c r="D1035" s="32"/>
    </row>
    <row r="1036" spans="2:4" s="20" customFormat="1" x14ac:dyDescent="0.3">
      <c r="B1036" s="32"/>
      <c r="C1036" s="32"/>
      <c r="D1036" s="32"/>
    </row>
    <row r="1037" spans="2:4" s="20" customFormat="1" x14ac:dyDescent="0.3">
      <c r="B1037" s="32"/>
      <c r="C1037" s="32"/>
      <c r="D1037" s="32"/>
    </row>
    <row r="1038" spans="2:4" s="20" customFormat="1" x14ac:dyDescent="0.3">
      <c r="B1038" s="32"/>
      <c r="C1038" s="32"/>
      <c r="D1038" s="32"/>
    </row>
    <row r="1039" spans="2:4" s="20" customFormat="1" x14ac:dyDescent="0.3">
      <c r="B1039" s="32"/>
      <c r="C1039" s="32"/>
      <c r="D1039" s="32"/>
    </row>
    <row r="1040" spans="2:4" s="20" customFormat="1" x14ac:dyDescent="0.3">
      <c r="B1040" s="32"/>
      <c r="C1040" s="32"/>
      <c r="D1040" s="32"/>
    </row>
    <row r="1041" spans="2:4" s="20" customFormat="1" x14ac:dyDescent="0.3">
      <c r="B1041" s="32"/>
      <c r="C1041" s="32"/>
      <c r="D1041" s="32"/>
    </row>
    <row r="1042" spans="2:4" s="20" customFormat="1" x14ac:dyDescent="0.3">
      <c r="B1042" s="32"/>
      <c r="C1042" s="32"/>
      <c r="D1042" s="32"/>
    </row>
    <row r="1043" spans="2:4" s="20" customFormat="1" x14ac:dyDescent="0.3">
      <c r="B1043" s="32"/>
      <c r="C1043" s="32"/>
      <c r="D1043" s="32"/>
    </row>
    <row r="1044" spans="2:4" s="20" customFormat="1" x14ac:dyDescent="0.3">
      <c r="B1044" s="32"/>
      <c r="C1044" s="32"/>
      <c r="D1044" s="32"/>
    </row>
    <row r="1045" spans="2:4" s="20" customFormat="1" x14ac:dyDescent="0.3">
      <c r="B1045" s="32"/>
      <c r="C1045" s="32"/>
      <c r="D1045" s="32"/>
    </row>
    <row r="1046" spans="2:4" s="20" customFormat="1" x14ac:dyDescent="0.3">
      <c r="B1046" s="32"/>
      <c r="C1046" s="32"/>
      <c r="D1046" s="32"/>
    </row>
    <row r="1047" spans="2:4" s="20" customFormat="1" x14ac:dyDescent="0.3">
      <c r="B1047" s="32"/>
      <c r="C1047" s="32"/>
      <c r="D1047" s="32"/>
    </row>
    <row r="1048" spans="2:4" s="20" customFormat="1" x14ac:dyDescent="0.3">
      <c r="B1048" s="32"/>
      <c r="C1048" s="32"/>
      <c r="D1048" s="32"/>
    </row>
    <row r="1049" spans="2:4" s="20" customFormat="1" x14ac:dyDescent="0.3">
      <c r="B1049" s="32"/>
      <c r="C1049" s="32"/>
      <c r="D1049" s="32"/>
    </row>
    <row r="1050" spans="2:4" s="20" customFormat="1" x14ac:dyDescent="0.3">
      <c r="B1050" s="32"/>
      <c r="C1050" s="32"/>
      <c r="D1050" s="32"/>
    </row>
    <row r="1051" spans="2:4" s="20" customFormat="1" x14ac:dyDescent="0.3">
      <c r="B1051" s="32"/>
      <c r="C1051" s="32"/>
      <c r="D1051" s="32"/>
    </row>
    <row r="1052" spans="2:4" s="20" customFormat="1" x14ac:dyDescent="0.3">
      <c r="B1052" s="32"/>
      <c r="C1052" s="32"/>
      <c r="D1052" s="32"/>
    </row>
    <row r="1053" spans="2:4" s="20" customFormat="1" x14ac:dyDescent="0.3">
      <c r="B1053" s="32"/>
      <c r="C1053" s="32"/>
      <c r="D1053" s="32"/>
    </row>
    <row r="1054" spans="2:4" s="20" customFormat="1" x14ac:dyDescent="0.3">
      <c r="B1054" s="32"/>
      <c r="C1054" s="32"/>
      <c r="D1054" s="32"/>
    </row>
    <row r="1055" spans="2:4" s="20" customFormat="1" x14ac:dyDescent="0.3">
      <c r="B1055" s="32"/>
      <c r="C1055" s="32"/>
      <c r="D1055" s="32"/>
    </row>
    <row r="1056" spans="2:4" s="20" customFormat="1" x14ac:dyDescent="0.3">
      <c r="B1056" s="32"/>
      <c r="C1056" s="32"/>
      <c r="D1056" s="32"/>
    </row>
    <row r="1057" spans="2:4" s="20" customFormat="1" x14ac:dyDescent="0.3">
      <c r="B1057" s="32"/>
      <c r="C1057" s="32"/>
      <c r="D1057" s="32"/>
    </row>
    <row r="1058" spans="2:4" s="20" customFormat="1" x14ac:dyDescent="0.3">
      <c r="B1058" s="32"/>
      <c r="C1058" s="32"/>
      <c r="D1058" s="32"/>
    </row>
    <row r="1059" spans="2:4" s="20" customFormat="1" x14ac:dyDescent="0.3">
      <c r="B1059" s="32"/>
      <c r="C1059" s="32"/>
      <c r="D1059" s="32"/>
    </row>
    <row r="1060" spans="2:4" s="20" customFormat="1" x14ac:dyDescent="0.3">
      <c r="B1060" s="32"/>
      <c r="C1060" s="32"/>
      <c r="D1060" s="32"/>
    </row>
    <row r="1061" spans="2:4" s="20" customFormat="1" x14ac:dyDescent="0.3">
      <c r="B1061" s="32"/>
      <c r="C1061" s="32"/>
      <c r="D1061" s="32"/>
    </row>
    <row r="1062" spans="2:4" s="20" customFormat="1" x14ac:dyDescent="0.3">
      <c r="B1062" s="32"/>
      <c r="C1062" s="32"/>
      <c r="D1062" s="32"/>
    </row>
    <row r="1063" spans="2:4" s="20" customFormat="1" x14ac:dyDescent="0.3">
      <c r="B1063" s="32"/>
      <c r="C1063" s="32"/>
      <c r="D1063" s="32"/>
    </row>
    <row r="1064" spans="2:4" s="20" customFormat="1" x14ac:dyDescent="0.3">
      <c r="B1064" s="32"/>
      <c r="C1064" s="32"/>
      <c r="D1064" s="32"/>
    </row>
    <row r="1065" spans="2:4" s="20" customFormat="1" x14ac:dyDescent="0.3">
      <c r="B1065" s="32"/>
      <c r="C1065" s="32"/>
      <c r="D1065" s="32"/>
    </row>
    <row r="1066" spans="2:4" s="20" customFormat="1" x14ac:dyDescent="0.3">
      <c r="B1066" s="32"/>
      <c r="C1066" s="32"/>
      <c r="D1066" s="32"/>
    </row>
    <row r="1067" spans="2:4" s="20" customFormat="1" x14ac:dyDescent="0.3">
      <c r="B1067" s="32"/>
      <c r="C1067" s="32"/>
      <c r="D1067" s="32"/>
    </row>
    <row r="1068" spans="2:4" s="20" customFormat="1" x14ac:dyDescent="0.3">
      <c r="B1068" s="32"/>
      <c r="C1068" s="32"/>
      <c r="D1068" s="32"/>
    </row>
    <row r="1069" spans="2:4" s="20" customFormat="1" x14ac:dyDescent="0.3">
      <c r="B1069" s="32"/>
      <c r="C1069" s="32"/>
      <c r="D1069" s="32"/>
    </row>
    <row r="1070" spans="2:4" s="20" customFormat="1" x14ac:dyDescent="0.3">
      <c r="B1070" s="32"/>
      <c r="C1070" s="32"/>
      <c r="D1070" s="32"/>
    </row>
    <row r="1071" spans="2:4" s="20" customFormat="1" x14ac:dyDescent="0.3">
      <c r="B1071" s="32"/>
      <c r="C1071" s="32"/>
      <c r="D1071" s="32"/>
    </row>
    <row r="1072" spans="2:4" s="20" customFormat="1" x14ac:dyDescent="0.3">
      <c r="B1072" s="32"/>
      <c r="C1072" s="32"/>
      <c r="D1072" s="32"/>
    </row>
    <row r="1073" spans="2:4" s="20" customFormat="1" x14ac:dyDescent="0.3">
      <c r="B1073" s="32"/>
      <c r="C1073" s="32"/>
      <c r="D1073" s="32"/>
    </row>
    <row r="1074" spans="2:4" s="20" customFormat="1" x14ac:dyDescent="0.3">
      <c r="B1074" s="32"/>
      <c r="C1074" s="32"/>
      <c r="D1074" s="32"/>
    </row>
    <row r="1075" spans="2:4" s="20" customFormat="1" x14ac:dyDescent="0.3">
      <c r="B1075" s="32"/>
      <c r="C1075" s="32"/>
      <c r="D1075" s="32"/>
    </row>
    <row r="1076" spans="2:4" s="20" customFormat="1" x14ac:dyDescent="0.3">
      <c r="B1076" s="32"/>
      <c r="C1076" s="32"/>
      <c r="D1076" s="32"/>
    </row>
    <row r="1077" spans="2:4" s="20" customFormat="1" x14ac:dyDescent="0.3">
      <c r="B1077" s="32"/>
      <c r="C1077" s="32"/>
      <c r="D1077" s="32"/>
    </row>
    <row r="1078" spans="2:4" s="20" customFormat="1" x14ac:dyDescent="0.3">
      <c r="B1078" s="32"/>
      <c r="C1078" s="32"/>
      <c r="D1078" s="32"/>
    </row>
    <row r="1079" spans="2:4" s="20" customFormat="1" x14ac:dyDescent="0.3">
      <c r="B1079" s="32"/>
      <c r="C1079" s="32"/>
      <c r="D1079" s="32"/>
    </row>
    <row r="1080" spans="2:4" s="20" customFormat="1" x14ac:dyDescent="0.3">
      <c r="B1080" s="32"/>
      <c r="C1080" s="32"/>
      <c r="D1080" s="32"/>
    </row>
    <row r="1081" spans="2:4" s="20" customFormat="1" x14ac:dyDescent="0.3">
      <c r="B1081" s="32"/>
      <c r="C1081" s="32"/>
      <c r="D1081" s="32"/>
    </row>
    <row r="1082" spans="2:4" s="20" customFormat="1" x14ac:dyDescent="0.3">
      <c r="B1082" s="32"/>
      <c r="C1082" s="32"/>
      <c r="D1082" s="32"/>
    </row>
    <row r="1083" spans="2:4" s="20" customFormat="1" x14ac:dyDescent="0.3">
      <c r="B1083" s="32"/>
      <c r="C1083" s="32"/>
      <c r="D1083" s="32"/>
    </row>
    <row r="1084" spans="2:4" s="20" customFormat="1" x14ac:dyDescent="0.3">
      <c r="B1084" s="32"/>
      <c r="C1084" s="32"/>
      <c r="D1084" s="32"/>
    </row>
    <row r="1085" spans="2:4" s="20" customFormat="1" x14ac:dyDescent="0.3">
      <c r="B1085" s="32"/>
      <c r="C1085" s="32"/>
      <c r="D1085" s="32"/>
    </row>
    <row r="1086" spans="2:4" s="20" customFormat="1" x14ac:dyDescent="0.3">
      <c r="B1086" s="32"/>
      <c r="C1086" s="32"/>
      <c r="D1086" s="32"/>
    </row>
    <row r="1087" spans="2:4" s="20" customFormat="1" x14ac:dyDescent="0.3">
      <c r="B1087" s="32"/>
      <c r="C1087" s="32"/>
      <c r="D1087" s="32"/>
    </row>
    <row r="1088" spans="2:4" s="20" customFormat="1" x14ac:dyDescent="0.3">
      <c r="B1088" s="32"/>
      <c r="C1088" s="32"/>
      <c r="D1088" s="32"/>
    </row>
    <row r="1089" spans="2:4" s="20" customFormat="1" x14ac:dyDescent="0.3">
      <c r="B1089" s="32"/>
      <c r="C1089" s="32"/>
      <c r="D1089" s="32"/>
    </row>
    <row r="1090" spans="2:4" s="20" customFormat="1" x14ac:dyDescent="0.3">
      <c r="B1090" s="32"/>
      <c r="C1090" s="32"/>
      <c r="D1090" s="32"/>
    </row>
    <row r="1091" spans="2:4" s="20" customFormat="1" x14ac:dyDescent="0.3">
      <c r="B1091" s="32"/>
      <c r="C1091" s="32"/>
      <c r="D1091" s="32"/>
    </row>
    <row r="1092" spans="2:4" s="20" customFormat="1" x14ac:dyDescent="0.3">
      <c r="B1092" s="32"/>
      <c r="C1092" s="32"/>
      <c r="D1092" s="32"/>
    </row>
    <row r="1093" spans="2:4" s="20" customFormat="1" x14ac:dyDescent="0.3">
      <c r="B1093" s="32"/>
      <c r="C1093" s="32"/>
      <c r="D1093" s="32"/>
    </row>
    <row r="1094" spans="2:4" s="20" customFormat="1" x14ac:dyDescent="0.3">
      <c r="B1094" s="32"/>
      <c r="C1094" s="32"/>
      <c r="D1094" s="32"/>
    </row>
    <row r="1095" spans="2:4" s="20" customFormat="1" x14ac:dyDescent="0.3">
      <c r="B1095" s="32"/>
      <c r="C1095" s="32"/>
      <c r="D1095" s="32"/>
    </row>
    <row r="1096" spans="2:4" s="20" customFormat="1" x14ac:dyDescent="0.3">
      <c r="B1096" s="32"/>
      <c r="C1096" s="32"/>
      <c r="D1096" s="32"/>
    </row>
    <row r="1097" spans="2:4" s="20" customFormat="1" x14ac:dyDescent="0.3">
      <c r="B1097" s="32"/>
      <c r="C1097" s="32"/>
      <c r="D1097" s="32"/>
    </row>
    <row r="1098" spans="2:4" s="20" customFormat="1" x14ac:dyDescent="0.3">
      <c r="B1098" s="32"/>
      <c r="C1098" s="32"/>
      <c r="D1098" s="32"/>
    </row>
    <row r="1099" spans="2:4" s="20" customFormat="1" x14ac:dyDescent="0.3">
      <c r="B1099" s="32"/>
      <c r="C1099" s="32"/>
      <c r="D1099" s="32"/>
    </row>
    <row r="1100" spans="2:4" s="20" customFormat="1" x14ac:dyDescent="0.3">
      <c r="B1100" s="32"/>
      <c r="C1100" s="32"/>
      <c r="D1100" s="32"/>
    </row>
    <row r="1101" spans="2:4" s="20" customFormat="1" x14ac:dyDescent="0.3">
      <c r="B1101" s="32"/>
      <c r="C1101" s="32"/>
      <c r="D1101" s="32"/>
    </row>
    <row r="1102" spans="2:4" s="20" customFormat="1" x14ac:dyDescent="0.3">
      <c r="B1102" s="32"/>
      <c r="C1102" s="32"/>
      <c r="D1102" s="32"/>
    </row>
    <row r="1103" spans="2:4" s="20" customFormat="1" x14ac:dyDescent="0.3">
      <c r="B1103" s="32"/>
      <c r="C1103" s="32"/>
      <c r="D1103" s="32"/>
    </row>
    <row r="1104" spans="2:4" s="20" customFormat="1" x14ac:dyDescent="0.3">
      <c r="B1104" s="32"/>
      <c r="C1104" s="32"/>
      <c r="D1104" s="32"/>
    </row>
    <row r="1105" spans="2:4" s="20" customFormat="1" x14ac:dyDescent="0.3">
      <c r="B1105" s="32"/>
      <c r="C1105" s="32"/>
      <c r="D1105" s="32"/>
    </row>
    <row r="1106" spans="2:4" s="20" customFormat="1" x14ac:dyDescent="0.3">
      <c r="B1106" s="32"/>
      <c r="C1106" s="32"/>
      <c r="D1106" s="32"/>
    </row>
    <row r="1107" spans="2:4" s="20" customFormat="1" x14ac:dyDescent="0.3">
      <c r="B1107" s="32"/>
      <c r="C1107" s="32"/>
      <c r="D1107" s="32"/>
    </row>
    <row r="1108" spans="2:4" s="20" customFormat="1" x14ac:dyDescent="0.3">
      <c r="B1108" s="32"/>
      <c r="C1108" s="32"/>
      <c r="D1108" s="32"/>
    </row>
    <row r="1109" spans="2:4" s="20" customFormat="1" x14ac:dyDescent="0.3">
      <c r="B1109" s="32"/>
      <c r="C1109" s="32"/>
      <c r="D1109" s="32"/>
    </row>
    <row r="1110" spans="2:4" s="20" customFormat="1" x14ac:dyDescent="0.3">
      <c r="B1110" s="32"/>
      <c r="C1110" s="32"/>
      <c r="D1110" s="32"/>
    </row>
    <row r="1111" spans="2:4" s="20" customFormat="1" x14ac:dyDescent="0.3">
      <c r="B1111" s="32"/>
      <c r="C1111" s="32"/>
      <c r="D1111" s="32"/>
    </row>
    <row r="1112" spans="2:4" s="20" customFormat="1" x14ac:dyDescent="0.3">
      <c r="B1112" s="32"/>
      <c r="C1112" s="32"/>
      <c r="D1112" s="32"/>
    </row>
    <row r="1113" spans="2:4" s="20" customFormat="1" x14ac:dyDescent="0.3">
      <c r="B1113" s="32"/>
      <c r="C1113" s="32"/>
      <c r="D1113" s="32"/>
    </row>
    <row r="1114" spans="2:4" s="20" customFormat="1" x14ac:dyDescent="0.3">
      <c r="B1114" s="32"/>
      <c r="C1114" s="32"/>
      <c r="D1114" s="32"/>
    </row>
    <row r="1115" spans="2:4" s="20" customFormat="1" x14ac:dyDescent="0.3">
      <c r="B1115" s="32"/>
      <c r="C1115" s="32"/>
      <c r="D1115" s="32"/>
    </row>
    <row r="1116" spans="2:4" s="20" customFormat="1" x14ac:dyDescent="0.3">
      <c r="B1116" s="32"/>
      <c r="C1116" s="32"/>
      <c r="D1116" s="32"/>
    </row>
    <row r="1117" spans="2:4" s="20" customFormat="1" x14ac:dyDescent="0.3">
      <c r="B1117" s="32"/>
      <c r="C1117" s="32"/>
      <c r="D1117" s="32"/>
    </row>
    <row r="1118" spans="2:4" s="20" customFormat="1" x14ac:dyDescent="0.3">
      <c r="B1118" s="32"/>
      <c r="C1118" s="32"/>
      <c r="D1118" s="32"/>
    </row>
    <row r="1119" spans="2:4" s="20" customFormat="1" x14ac:dyDescent="0.3">
      <c r="B1119" s="32"/>
      <c r="C1119" s="32"/>
      <c r="D1119" s="32"/>
    </row>
    <row r="1120" spans="2:4" s="20" customFormat="1" x14ac:dyDescent="0.3">
      <c r="B1120" s="32"/>
      <c r="C1120" s="32"/>
      <c r="D1120" s="32"/>
    </row>
    <row r="1121" spans="2:4" s="20" customFormat="1" x14ac:dyDescent="0.3">
      <c r="B1121" s="32"/>
      <c r="C1121" s="32"/>
      <c r="D1121" s="32"/>
    </row>
    <row r="1122" spans="2:4" s="20" customFormat="1" x14ac:dyDescent="0.3">
      <c r="B1122" s="32"/>
      <c r="C1122" s="32"/>
      <c r="D1122" s="32"/>
    </row>
    <row r="1123" spans="2:4" s="20" customFormat="1" x14ac:dyDescent="0.3">
      <c r="B1123" s="32"/>
      <c r="C1123" s="32"/>
      <c r="D1123" s="32"/>
    </row>
    <row r="1124" spans="2:4" s="20" customFormat="1" x14ac:dyDescent="0.3">
      <c r="B1124" s="32"/>
      <c r="C1124" s="32"/>
      <c r="D1124" s="32"/>
    </row>
    <row r="1125" spans="2:4" s="20" customFormat="1" x14ac:dyDescent="0.3">
      <c r="B1125" s="32"/>
      <c r="C1125" s="32"/>
      <c r="D1125" s="32"/>
    </row>
    <row r="1126" spans="2:4" s="20" customFormat="1" x14ac:dyDescent="0.3">
      <c r="B1126" s="32"/>
      <c r="C1126" s="32"/>
      <c r="D1126" s="32"/>
    </row>
    <row r="1127" spans="2:4" s="20" customFormat="1" x14ac:dyDescent="0.3">
      <c r="B1127" s="32"/>
      <c r="C1127" s="32"/>
      <c r="D1127" s="32"/>
    </row>
    <row r="1128" spans="2:4" s="20" customFormat="1" x14ac:dyDescent="0.3">
      <c r="B1128" s="32"/>
      <c r="C1128" s="32"/>
      <c r="D1128" s="32"/>
    </row>
    <row r="1129" spans="2:4" s="20" customFormat="1" x14ac:dyDescent="0.3">
      <c r="B1129" s="32"/>
      <c r="C1129" s="32"/>
      <c r="D1129" s="32"/>
    </row>
    <row r="1130" spans="2:4" s="20" customFormat="1" x14ac:dyDescent="0.3">
      <c r="B1130" s="32"/>
      <c r="C1130" s="32"/>
      <c r="D1130" s="32"/>
    </row>
    <row r="1131" spans="2:4" s="20" customFormat="1" x14ac:dyDescent="0.3">
      <c r="B1131" s="32"/>
      <c r="C1131" s="32"/>
      <c r="D1131" s="32"/>
    </row>
    <row r="1132" spans="2:4" s="20" customFormat="1" x14ac:dyDescent="0.3">
      <c r="B1132" s="32"/>
      <c r="C1132" s="32"/>
      <c r="D1132" s="32"/>
    </row>
    <row r="1133" spans="2:4" s="20" customFormat="1" x14ac:dyDescent="0.3">
      <c r="B1133" s="32"/>
      <c r="C1133" s="32"/>
      <c r="D1133" s="32"/>
    </row>
    <row r="1134" spans="2:4" s="20" customFormat="1" x14ac:dyDescent="0.3">
      <c r="B1134" s="32"/>
      <c r="C1134" s="32"/>
      <c r="D1134" s="32"/>
    </row>
    <row r="1135" spans="2:4" s="20" customFormat="1" x14ac:dyDescent="0.3">
      <c r="B1135" s="32"/>
      <c r="C1135" s="32"/>
      <c r="D1135" s="32"/>
    </row>
    <row r="1136" spans="2:4" s="20" customFormat="1" x14ac:dyDescent="0.3">
      <c r="B1136" s="32"/>
      <c r="C1136" s="32"/>
      <c r="D1136" s="32"/>
    </row>
    <row r="1137" spans="2:4" s="20" customFormat="1" x14ac:dyDescent="0.3">
      <c r="B1137" s="32"/>
      <c r="C1137" s="32"/>
      <c r="D1137" s="32"/>
    </row>
    <row r="1138" spans="2:4" s="20" customFormat="1" x14ac:dyDescent="0.3">
      <c r="B1138" s="32"/>
      <c r="C1138" s="32"/>
      <c r="D1138" s="32"/>
    </row>
    <row r="1139" spans="2:4" s="20" customFormat="1" x14ac:dyDescent="0.3">
      <c r="B1139" s="32"/>
      <c r="C1139" s="32"/>
      <c r="D1139" s="32"/>
    </row>
    <row r="1140" spans="2:4" s="20" customFormat="1" x14ac:dyDescent="0.3">
      <c r="B1140" s="32"/>
      <c r="C1140" s="32"/>
      <c r="D1140" s="32"/>
    </row>
    <row r="1141" spans="2:4" s="20" customFormat="1" x14ac:dyDescent="0.3">
      <c r="B1141" s="32"/>
      <c r="C1141" s="32"/>
      <c r="D1141" s="32"/>
    </row>
    <row r="1142" spans="2:4" s="20" customFormat="1" x14ac:dyDescent="0.3">
      <c r="B1142" s="32"/>
      <c r="C1142" s="32"/>
      <c r="D1142" s="32"/>
    </row>
    <row r="1143" spans="2:4" s="20" customFormat="1" x14ac:dyDescent="0.3">
      <c r="B1143" s="32"/>
      <c r="C1143" s="32"/>
      <c r="D1143" s="32"/>
    </row>
    <row r="1144" spans="2:4" s="20" customFormat="1" x14ac:dyDescent="0.3">
      <c r="B1144" s="32"/>
      <c r="C1144" s="32"/>
      <c r="D1144" s="32"/>
    </row>
    <row r="1145" spans="2:4" s="20" customFormat="1" x14ac:dyDescent="0.3">
      <c r="B1145" s="32"/>
      <c r="C1145" s="32"/>
      <c r="D1145" s="32"/>
    </row>
    <row r="1146" spans="2:4" s="20" customFormat="1" x14ac:dyDescent="0.3">
      <c r="B1146" s="32"/>
      <c r="C1146" s="32"/>
      <c r="D1146" s="32"/>
    </row>
    <row r="1147" spans="2:4" s="20" customFormat="1" x14ac:dyDescent="0.3">
      <c r="B1147" s="32"/>
      <c r="C1147" s="32"/>
      <c r="D1147" s="32"/>
    </row>
    <row r="1148" spans="2:4" s="20" customFormat="1" x14ac:dyDescent="0.3">
      <c r="B1148" s="32"/>
      <c r="C1148" s="32"/>
      <c r="D1148" s="32"/>
    </row>
    <row r="1149" spans="2:4" s="20" customFormat="1" x14ac:dyDescent="0.3">
      <c r="B1149" s="32"/>
      <c r="C1149" s="32"/>
      <c r="D1149" s="32"/>
    </row>
    <row r="1150" spans="2:4" s="20" customFormat="1" x14ac:dyDescent="0.3">
      <c r="B1150" s="32"/>
      <c r="C1150" s="32"/>
      <c r="D1150" s="32"/>
    </row>
    <row r="1151" spans="2:4" s="20" customFormat="1" x14ac:dyDescent="0.3">
      <c r="B1151" s="32"/>
      <c r="C1151" s="32"/>
      <c r="D1151" s="32"/>
    </row>
    <row r="1152" spans="2:4" s="20" customFormat="1" x14ac:dyDescent="0.3">
      <c r="B1152" s="32"/>
      <c r="C1152" s="32"/>
      <c r="D1152" s="32"/>
    </row>
    <row r="1153" spans="2:4" s="20" customFormat="1" x14ac:dyDescent="0.3">
      <c r="B1153" s="32"/>
      <c r="C1153" s="32"/>
      <c r="D1153" s="32"/>
    </row>
    <row r="1154" spans="2:4" s="20" customFormat="1" x14ac:dyDescent="0.3">
      <c r="B1154" s="32"/>
      <c r="C1154" s="32"/>
      <c r="D1154" s="32"/>
    </row>
    <row r="1155" spans="2:4" s="20" customFormat="1" x14ac:dyDescent="0.3">
      <c r="B1155" s="32"/>
      <c r="C1155" s="32"/>
      <c r="D1155" s="32"/>
    </row>
    <row r="1156" spans="2:4" s="20" customFormat="1" x14ac:dyDescent="0.3">
      <c r="B1156" s="32"/>
      <c r="C1156" s="32"/>
      <c r="D1156" s="32"/>
    </row>
    <row r="1157" spans="2:4" s="20" customFormat="1" x14ac:dyDescent="0.3">
      <c r="B1157" s="32"/>
      <c r="C1157" s="32"/>
      <c r="D1157" s="32"/>
    </row>
    <row r="1158" spans="2:4" s="20" customFormat="1" x14ac:dyDescent="0.3">
      <c r="B1158" s="32"/>
      <c r="C1158" s="32"/>
      <c r="D1158" s="32"/>
    </row>
    <row r="1159" spans="2:4" s="20" customFormat="1" x14ac:dyDescent="0.3">
      <c r="B1159" s="32"/>
      <c r="C1159" s="32"/>
      <c r="D1159" s="32"/>
    </row>
    <row r="1160" spans="2:4" s="20" customFormat="1" x14ac:dyDescent="0.3">
      <c r="B1160" s="32"/>
      <c r="C1160" s="32"/>
      <c r="D1160" s="32"/>
    </row>
    <row r="1161" spans="2:4" s="20" customFormat="1" x14ac:dyDescent="0.3">
      <c r="B1161" s="32"/>
      <c r="C1161" s="32"/>
      <c r="D1161" s="32"/>
    </row>
    <row r="1162" spans="2:4" s="20" customFormat="1" x14ac:dyDescent="0.3">
      <c r="B1162" s="32"/>
      <c r="C1162" s="32"/>
      <c r="D1162" s="32"/>
    </row>
    <row r="1163" spans="2:4" s="20" customFormat="1" x14ac:dyDescent="0.3">
      <c r="B1163" s="32"/>
      <c r="C1163" s="32"/>
      <c r="D1163" s="32"/>
    </row>
    <row r="1164" spans="2:4" s="20" customFormat="1" x14ac:dyDescent="0.3">
      <c r="B1164" s="32"/>
      <c r="C1164" s="32"/>
      <c r="D1164" s="32"/>
    </row>
    <row r="1165" spans="2:4" s="20" customFormat="1" x14ac:dyDescent="0.3">
      <c r="B1165" s="32"/>
      <c r="C1165" s="32"/>
      <c r="D1165" s="32"/>
    </row>
    <row r="1166" spans="2:4" s="20" customFormat="1" x14ac:dyDescent="0.3">
      <c r="B1166" s="32"/>
      <c r="C1166" s="32"/>
      <c r="D1166" s="32"/>
    </row>
    <row r="1167" spans="2:4" s="20" customFormat="1" x14ac:dyDescent="0.3">
      <c r="B1167" s="32"/>
      <c r="C1167" s="32"/>
      <c r="D1167" s="32"/>
    </row>
    <row r="1168" spans="2:4" s="20" customFormat="1" x14ac:dyDescent="0.3">
      <c r="B1168" s="32"/>
      <c r="C1168" s="32"/>
      <c r="D1168" s="32"/>
    </row>
    <row r="1169" spans="2:4" s="20" customFormat="1" x14ac:dyDescent="0.3">
      <c r="B1169" s="32"/>
      <c r="C1169" s="32"/>
      <c r="D1169" s="32"/>
    </row>
    <row r="1170" spans="2:4" s="20" customFormat="1" x14ac:dyDescent="0.3">
      <c r="B1170" s="32"/>
      <c r="C1170" s="32"/>
      <c r="D1170" s="32"/>
    </row>
    <row r="1171" spans="2:4" s="20" customFormat="1" x14ac:dyDescent="0.3">
      <c r="B1171" s="32"/>
      <c r="C1171" s="32"/>
      <c r="D1171" s="32"/>
    </row>
    <row r="1172" spans="2:4" s="20" customFormat="1" x14ac:dyDescent="0.3">
      <c r="B1172" s="32"/>
      <c r="C1172" s="32"/>
      <c r="D1172" s="32"/>
    </row>
    <row r="1173" spans="2:4" s="20" customFormat="1" x14ac:dyDescent="0.3">
      <c r="B1173" s="32"/>
      <c r="C1173" s="32"/>
      <c r="D1173" s="32"/>
    </row>
    <row r="1174" spans="2:4" s="20" customFormat="1" x14ac:dyDescent="0.3">
      <c r="B1174" s="32"/>
      <c r="C1174" s="32"/>
      <c r="D1174" s="32"/>
    </row>
    <row r="1175" spans="2:4" s="20" customFormat="1" x14ac:dyDescent="0.3">
      <c r="B1175" s="32"/>
      <c r="C1175" s="32"/>
      <c r="D1175" s="32"/>
    </row>
    <row r="1176" spans="2:4" s="20" customFormat="1" x14ac:dyDescent="0.3">
      <c r="B1176" s="32"/>
      <c r="C1176" s="32"/>
      <c r="D1176" s="32"/>
    </row>
    <row r="1177" spans="2:4" s="20" customFormat="1" x14ac:dyDescent="0.3">
      <c r="B1177" s="32"/>
      <c r="C1177" s="32"/>
      <c r="D1177" s="32"/>
    </row>
    <row r="1178" spans="2:4" s="20" customFormat="1" x14ac:dyDescent="0.3">
      <c r="B1178" s="32"/>
      <c r="C1178" s="32"/>
      <c r="D1178" s="32"/>
    </row>
    <row r="1179" spans="2:4" s="20" customFormat="1" x14ac:dyDescent="0.3">
      <c r="B1179" s="32"/>
      <c r="C1179" s="32"/>
      <c r="D1179" s="32"/>
    </row>
    <row r="1180" spans="2:4" s="20" customFormat="1" x14ac:dyDescent="0.3">
      <c r="B1180" s="32"/>
      <c r="C1180" s="32"/>
      <c r="D1180" s="32"/>
    </row>
    <row r="1181" spans="2:4" s="20" customFormat="1" x14ac:dyDescent="0.3">
      <c r="B1181" s="32"/>
      <c r="C1181" s="32"/>
      <c r="D1181" s="32"/>
    </row>
    <row r="1182" spans="2:4" s="20" customFormat="1" x14ac:dyDescent="0.3">
      <c r="B1182" s="32"/>
      <c r="C1182" s="32"/>
      <c r="D1182" s="32"/>
    </row>
    <row r="1183" spans="2:4" s="20" customFormat="1" x14ac:dyDescent="0.3">
      <c r="B1183" s="32"/>
      <c r="C1183" s="32"/>
      <c r="D1183" s="32"/>
    </row>
    <row r="1184" spans="2:4" s="20" customFormat="1" x14ac:dyDescent="0.3">
      <c r="B1184" s="32"/>
      <c r="C1184" s="32"/>
      <c r="D1184" s="32"/>
    </row>
    <row r="1185" spans="2:4" s="20" customFormat="1" x14ac:dyDescent="0.3">
      <c r="B1185" s="32"/>
      <c r="C1185" s="32"/>
      <c r="D1185" s="32"/>
    </row>
    <row r="1186" spans="2:4" s="20" customFormat="1" x14ac:dyDescent="0.3">
      <c r="B1186" s="32"/>
      <c r="C1186" s="32"/>
      <c r="D1186" s="32"/>
    </row>
    <row r="1187" spans="2:4" s="20" customFormat="1" x14ac:dyDescent="0.3">
      <c r="B1187" s="32"/>
      <c r="C1187" s="32"/>
      <c r="D1187" s="32"/>
    </row>
    <row r="1188" spans="2:4" s="20" customFormat="1" x14ac:dyDescent="0.3">
      <c r="B1188" s="32"/>
      <c r="C1188" s="32"/>
      <c r="D1188" s="32"/>
    </row>
    <row r="1189" spans="2:4" s="20" customFormat="1" x14ac:dyDescent="0.3">
      <c r="B1189" s="32"/>
      <c r="C1189" s="32"/>
      <c r="D1189" s="32"/>
    </row>
    <row r="1190" spans="2:4" s="20" customFormat="1" x14ac:dyDescent="0.3">
      <c r="B1190" s="32"/>
      <c r="C1190" s="32"/>
      <c r="D1190" s="32"/>
    </row>
    <row r="1191" spans="2:4" s="20" customFormat="1" x14ac:dyDescent="0.3">
      <c r="B1191" s="32"/>
      <c r="C1191" s="32"/>
      <c r="D1191" s="32"/>
    </row>
    <row r="1192" spans="2:4" s="20" customFormat="1" x14ac:dyDescent="0.3">
      <c r="B1192" s="32"/>
      <c r="C1192" s="32"/>
      <c r="D1192" s="32"/>
    </row>
    <row r="1193" spans="2:4" s="20" customFormat="1" x14ac:dyDescent="0.3">
      <c r="B1193" s="32"/>
      <c r="C1193" s="32"/>
      <c r="D1193" s="32"/>
    </row>
    <row r="1194" spans="2:4" s="20" customFormat="1" x14ac:dyDescent="0.3">
      <c r="B1194" s="32"/>
      <c r="C1194" s="32"/>
      <c r="D1194" s="32"/>
    </row>
    <row r="1195" spans="2:4" s="20" customFormat="1" x14ac:dyDescent="0.3">
      <c r="B1195" s="32"/>
      <c r="C1195" s="32"/>
      <c r="D1195" s="32"/>
    </row>
    <row r="1196" spans="2:4" s="20" customFormat="1" x14ac:dyDescent="0.3">
      <c r="B1196" s="32"/>
      <c r="C1196" s="32"/>
      <c r="D1196" s="32"/>
    </row>
    <row r="1197" spans="2:4" s="20" customFormat="1" x14ac:dyDescent="0.3">
      <c r="B1197" s="32"/>
      <c r="C1197" s="32"/>
      <c r="D1197" s="32"/>
    </row>
    <row r="1198" spans="2:4" s="20" customFormat="1" x14ac:dyDescent="0.3">
      <c r="B1198" s="32"/>
      <c r="C1198" s="32"/>
      <c r="D1198" s="32"/>
    </row>
    <row r="1199" spans="2:4" s="20" customFormat="1" x14ac:dyDescent="0.3">
      <c r="B1199" s="32"/>
      <c r="C1199" s="32"/>
      <c r="D1199" s="32"/>
    </row>
    <row r="1200" spans="2:4" s="20" customFormat="1" x14ac:dyDescent="0.3">
      <c r="B1200" s="32"/>
      <c r="C1200" s="32"/>
      <c r="D1200" s="32"/>
    </row>
    <row r="1201" spans="2:4" s="20" customFormat="1" x14ac:dyDescent="0.3">
      <c r="B1201" s="32"/>
      <c r="C1201" s="32"/>
      <c r="D1201" s="32"/>
    </row>
    <row r="1202" spans="2:4" s="20" customFormat="1" x14ac:dyDescent="0.3">
      <c r="B1202" s="32"/>
      <c r="C1202" s="32"/>
      <c r="D1202" s="32"/>
    </row>
    <row r="1203" spans="2:4" s="20" customFormat="1" x14ac:dyDescent="0.3">
      <c r="B1203" s="32"/>
      <c r="C1203" s="32"/>
      <c r="D1203" s="32"/>
    </row>
    <row r="1204" spans="2:4" s="20" customFormat="1" x14ac:dyDescent="0.3">
      <c r="B1204" s="32"/>
      <c r="C1204" s="32"/>
      <c r="D1204" s="32"/>
    </row>
    <row r="1205" spans="2:4" s="20" customFormat="1" x14ac:dyDescent="0.3">
      <c r="B1205" s="32"/>
      <c r="C1205" s="32"/>
      <c r="D1205" s="32"/>
    </row>
    <row r="1206" spans="2:4" s="20" customFormat="1" x14ac:dyDescent="0.3">
      <c r="B1206" s="32"/>
      <c r="C1206" s="32"/>
      <c r="D1206" s="32"/>
    </row>
    <row r="1207" spans="2:4" s="20" customFormat="1" x14ac:dyDescent="0.3">
      <c r="B1207" s="32"/>
      <c r="C1207" s="32"/>
      <c r="D1207" s="32"/>
    </row>
    <row r="1208" spans="2:4" s="20" customFormat="1" x14ac:dyDescent="0.3">
      <c r="B1208" s="32"/>
      <c r="C1208" s="32"/>
      <c r="D1208" s="32"/>
    </row>
    <row r="1209" spans="2:4" s="20" customFormat="1" x14ac:dyDescent="0.3">
      <c r="B1209" s="32"/>
      <c r="C1209" s="32"/>
      <c r="D1209" s="32"/>
    </row>
    <row r="1210" spans="2:4" s="20" customFormat="1" x14ac:dyDescent="0.3">
      <c r="B1210" s="32"/>
      <c r="C1210" s="32"/>
      <c r="D1210" s="32"/>
    </row>
    <row r="1211" spans="2:4" s="20" customFormat="1" x14ac:dyDescent="0.3">
      <c r="B1211" s="32"/>
      <c r="C1211" s="32"/>
      <c r="D1211" s="32"/>
    </row>
    <row r="1212" spans="2:4" s="20" customFormat="1" x14ac:dyDescent="0.3">
      <c r="B1212" s="32"/>
      <c r="C1212" s="32"/>
      <c r="D1212" s="32"/>
    </row>
    <row r="1213" spans="2:4" s="20" customFormat="1" x14ac:dyDescent="0.3">
      <c r="B1213" s="32"/>
      <c r="C1213" s="32"/>
      <c r="D1213" s="32"/>
    </row>
    <row r="1214" spans="2:4" s="20" customFormat="1" x14ac:dyDescent="0.3">
      <c r="B1214" s="32"/>
      <c r="C1214" s="32"/>
      <c r="D1214" s="32"/>
    </row>
    <row r="1215" spans="2:4" s="20" customFormat="1" x14ac:dyDescent="0.3">
      <c r="B1215" s="32"/>
      <c r="C1215" s="32"/>
      <c r="D1215" s="32"/>
    </row>
    <row r="1216" spans="2:4" s="20" customFormat="1" x14ac:dyDescent="0.3">
      <c r="B1216" s="32"/>
      <c r="C1216" s="32"/>
      <c r="D1216" s="32"/>
    </row>
    <row r="1217" spans="2:4" s="20" customFormat="1" x14ac:dyDescent="0.3">
      <c r="B1217" s="32"/>
      <c r="C1217" s="32"/>
      <c r="D1217" s="32"/>
    </row>
    <row r="1218" spans="2:4" s="20" customFormat="1" x14ac:dyDescent="0.3">
      <c r="B1218" s="32"/>
      <c r="C1218" s="32"/>
      <c r="D1218" s="32"/>
    </row>
    <row r="1219" spans="2:4" s="20" customFormat="1" x14ac:dyDescent="0.3">
      <c r="B1219" s="32"/>
      <c r="C1219" s="32"/>
      <c r="D1219" s="32"/>
    </row>
    <row r="1220" spans="2:4" s="20" customFormat="1" x14ac:dyDescent="0.3">
      <c r="B1220" s="32"/>
      <c r="C1220" s="32"/>
      <c r="D1220" s="32"/>
    </row>
    <row r="1221" spans="2:4" s="20" customFormat="1" x14ac:dyDescent="0.3">
      <c r="B1221" s="32"/>
      <c r="C1221" s="32"/>
      <c r="D1221" s="32"/>
    </row>
    <row r="1222" spans="2:4" s="20" customFormat="1" x14ac:dyDescent="0.3">
      <c r="B1222" s="32"/>
      <c r="C1222" s="32"/>
      <c r="D1222" s="32"/>
    </row>
    <row r="1223" spans="2:4" s="20" customFormat="1" x14ac:dyDescent="0.3">
      <c r="B1223" s="32"/>
      <c r="C1223" s="32"/>
      <c r="D1223" s="32"/>
    </row>
    <row r="1224" spans="2:4" s="20" customFormat="1" x14ac:dyDescent="0.3">
      <c r="B1224" s="32"/>
      <c r="C1224" s="32"/>
      <c r="D1224" s="32"/>
    </row>
    <row r="1225" spans="2:4" s="20" customFormat="1" x14ac:dyDescent="0.3">
      <c r="B1225" s="32"/>
      <c r="C1225" s="32"/>
      <c r="D1225" s="32"/>
    </row>
    <row r="1226" spans="2:4" s="20" customFormat="1" x14ac:dyDescent="0.3">
      <c r="B1226" s="32"/>
      <c r="C1226" s="32"/>
      <c r="D1226" s="32"/>
    </row>
    <row r="1227" spans="2:4" s="20" customFormat="1" x14ac:dyDescent="0.3">
      <c r="B1227" s="32"/>
      <c r="C1227" s="32"/>
      <c r="D1227" s="32"/>
    </row>
    <row r="1228" spans="2:4" s="20" customFormat="1" x14ac:dyDescent="0.3">
      <c r="B1228" s="32"/>
      <c r="C1228" s="32"/>
      <c r="D1228" s="32"/>
    </row>
    <row r="1229" spans="2:4" s="20" customFormat="1" x14ac:dyDescent="0.3">
      <c r="B1229" s="32"/>
      <c r="C1229" s="32"/>
      <c r="D1229" s="32"/>
    </row>
    <row r="1230" spans="2:4" s="20" customFormat="1" x14ac:dyDescent="0.3">
      <c r="B1230" s="32"/>
      <c r="C1230" s="32"/>
      <c r="D1230" s="32"/>
    </row>
    <row r="1231" spans="2:4" s="20" customFormat="1" x14ac:dyDescent="0.3">
      <c r="B1231" s="32"/>
      <c r="C1231" s="32"/>
      <c r="D1231" s="32"/>
    </row>
    <row r="1232" spans="2:4" s="20" customFormat="1" x14ac:dyDescent="0.3">
      <c r="B1232" s="32"/>
      <c r="C1232" s="32"/>
      <c r="D1232" s="32"/>
    </row>
    <row r="1233" spans="2:4" s="20" customFormat="1" x14ac:dyDescent="0.3">
      <c r="B1233" s="32"/>
      <c r="C1233" s="32"/>
      <c r="D1233" s="32"/>
    </row>
    <row r="1234" spans="2:4" s="20" customFormat="1" x14ac:dyDescent="0.3">
      <c r="B1234" s="32"/>
      <c r="C1234" s="32"/>
      <c r="D1234" s="32"/>
    </row>
    <row r="1235" spans="2:4" s="20" customFormat="1" x14ac:dyDescent="0.3">
      <c r="B1235" s="32"/>
      <c r="C1235" s="32"/>
      <c r="D1235" s="32"/>
    </row>
    <row r="1236" spans="2:4" s="20" customFormat="1" x14ac:dyDescent="0.3">
      <c r="B1236" s="32"/>
      <c r="C1236" s="32"/>
      <c r="D1236" s="32"/>
    </row>
    <row r="1237" spans="2:4" s="20" customFormat="1" x14ac:dyDescent="0.3">
      <c r="B1237" s="32"/>
      <c r="C1237" s="32"/>
      <c r="D1237" s="32"/>
    </row>
    <row r="1238" spans="2:4" s="20" customFormat="1" x14ac:dyDescent="0.3">
      <c r="B1238" s="32"/>
      <c r="C1238" s="32"/>
      <c r="D1238" s="32"/>
    </row>
    <row r="1239" spans="2:4" s="20" customFormat="1" x14ac:dyDescent="0.3">
      <c r="B1239" s="32"/>
      <c r="C1239" s="32"/>
      <c r="D1239" s="32"/>
    </row>
    <row r="1240" spans="2:4" s="20" customFormat="1" x14ac:dyDescent="0.3">
      <c r="B1240" s="32"/>
      <c r="C1240" s="32"/>
      <c r="D1240" s="32"/>
    </row>
    <row r="1241" spans="2:4" s="20" customFormat="1" x14ac:dyDescent="0.3">
      <c r="B1241" s="32"/>
      <c r="C1241" s="32"/>
      <c r="D1241" s="32"/>
    </row>
    <row r="1242" spans="2:4" s="20" customFormat="1" x14ac:dyDescent="0.3">
      <c r="B1242" s="32"/>
      <c r="C1242" s="32"/>
      <c r="D1242" s="32"/>
    </row>
    <row r="1243" spans="2:4" s="20" customFormat="1" x14ac:dyDescent="0.3">
      <c r="B1243" s="32"/>
      <c r="C1243" s="32"/>
      <c r="D1243" s="32"/>
    </row>
    <row r="1244" spans="2:4" s="20" customFormat="1" x14ac:dyDescent="0.3">
      <c r="B1244" s="32"/>
      <c r="C1244" s="32"/>
      <c r="D1244" s="32"/>
    </row>
    <row r="1245" spans="2:4" s="20" customFormat="1" x14ac:dyDescent="0.3">
      <c r="B1245" s="32"/>
      <c r="C1245" s="32"/>
      <c r="D1245" s="32"/>
    </row>
    <row r="1246" spans="2:4" s="20" customFormat="1" x14ac:dyDescent="0.3">
      <c r="B1246" s="32"/>
      <c r="C1246" s="32"/>
      <c r="D1246" s="32"/>
    </row>
    <row r="1247" spans="2:4" s="20" customFormat="1" x14ac:dyDescent="0.3">
      <c r="B1247" s="32"/>
      <c r="C1247" s="32"/>
      <c r="D1247" s="32"/>
    </row>
    <row r="1248" spans="2:4" s="20" customFormat="1" x14ac:dyDescent="0.3">
      <c r="B1248" s="32"/>
      <c r="C1248" s="32"/>
      <c r="D1248" s="32"/>
    </row>
    <row r="1249" spans="2:4" s="20" customFormat="1" x14ac:dyDescent="0.3">
      <c r="B1249" s="32"/>
      <c r="C1249" s="32"/>
      <c r="D1249" s="32"/>
    </row>
    <row r="1250" spans="2:4" s="20" customFormat="1" x14ac:dyDescent="0.3">
      <c r="B1250" s="32"/>
      <c r="C1250" s="32"/>
      <c r="D1250" s="32"/>
    </row>
    <row r="1251" spans="2:4" s="20" customFormat="1" x14ac:dyDescent="0.3">
      <c r="B1251" s="32"/>
      <c r="C1251" s="32"/>
      <c r="D1251" s="32"/>
    </row>
    <row r="1252" spans="2:4" s="20" customFormat="1" x14ac:dyDescent="0.3">
      <c r="B1252" s="32"/>
      <c r="C1252" s="32"/>
      <c r="D1252" s="32"/>
    </row>
    <row r="1253" spans="2:4" s="20" customFormat="1" x14ac:dyDescent="0.3">
      <c r="B1253" s="32"/>
      <c r="C1253" s="32"/>
      <c r="D1253" s="32"/>
    </row>
    <row r="1254" spans="2:4" s="20" customFormat="1" x14ac:dyDescent="0.3">
      <c r="B1254" s="32"/>
      <c r="C1254" s="32"/>
      <c r="D1254" s="32"/>
    </row>
    <row r="1255" spans="2:4" s="20" customFormat="1" x14ac:dyDescent="0.3">
      <c r="B1255" s="32"/>
      <c r="C1255" s="32"/>
      <c r="D1255" s="32"/>
    </row>
    <row r="1256" spans="2:4" s="20" customFormat="1" x14ac:dyDescent="0.3">
      <c r="B1256" s="32"/>
      <c r="C1256" s="32"/>
      <c r="D1256" s="32"/>
    </row>
    <row r="1257" spans="2:4" s="20" customFormat="1" x14ac:dyDescent="0.3">
      <c r="B1257" s="32"/>
      <c r="C1257" s="32"/>
      <c r="D1257" s="32"/>
    </row>
    <row r="1258" spans="2:4" s="20" customFormat="1" x14ac:dyDescent="0.3">
      <c r="B1258" s="32"/>
      <c r="C1258" s="32"/>
      <c r="D1258" s="32"/>
    </row>
    <row r="1259" spans="2:4" s="20" customFormat="1" x14ac:dyDescent="0.3">
      <c r="B1259" s="32"/>
      <c r="C1259" s="32"/>
      <c r="D1259" s="32"/>
    </row>
    <row r="1260" spans="2:4" s="20" customFormat="1" x14ac:dyDescent="0.3">
      <c r="B1260" s="32"/>
      <c r="C1260" s="32"/>
      <c r="D1260" s="32"/>
    </row>
    <row r="1261" spans="2:4" s="20" customFormat="1" x14ac:dyDescent="0.3">
      <c r="B1261" s="32"/>
      <c r="C1261" s="32"/>
      <c r="D1261" s="32"/>
    </row>
    <row r="1262" spans="2:4" s="20" customFormat="1" x14ac:dyDescent="0.3">
      <c r="B1262" s="32"/>
      <c r="C1262" s="32"/>
      <c r="D1262" s="32"/>
    </row>
    <row r="1263" spans="2:4" s="20" customFormat="1" x14ac:dyDescent="0.3">
      <c r="B1263" s="32"/>
      <c r="C1263" s="32"/>
      <c r="D1263" s="32"/>
    </row>
    <row r="1264" spans="2:4" s="20" customFormat="1" x14ac:dyDescent="0.3">
      <c r="B1264" s="32"/>
      <c r="C1264" s="32"/>
      <c r="D1264" s="32"/>
    </row>
    <row r="1265" spans="2:4" s="20" customFormat="1" x14ac:dyDescent="0.3">
      <c r="B1265" s="32"/>
      <c r="C1265" s="32"/>
      <c r="D1265" s="32"/>
    </row>
  </sheetData>
  <sheetProtection algorithmName="SHA-512" hashValue="PrezJMy5QuQwHm3nCN1JwnlGVbFtWZQhFiQcvwrdZDOAe8Y1RGiP9sA8gAkA6/YgdqGjbryPlStKq+kdO9Tptw==" saltValue="hTB5jiYbatZ0pP5+RS4Y2Q==" spinCount="100000" sheet="1" selectLockedCells="1"/>
  <dataValidations count="1">
    <dataValidation type="list" allowBlank="1" showInputMessage="1" showErrorMessage="1" sqref="E2:E201" xr:uid="{00000000-0002-0000-0100-000000000000}">
      <formula1>"Whole Blood, Serum"</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2020-06-29T15:42:27Z</dcterms:created>
  <dcterms:modified xsi:type="dcterms:W3CDTF">2022-08-23T17:02:17Z</dcterms:modified>
</cp:coreProperties>
</file>